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cosd.co.san-diego.ca.us\sandfsroot\FGG\AC\AC_ALL\Website Redevelopment Dissolution Reports\FY 2019-20\2. DOF Reports\B. RPTTF Distributions\"/>
    </mc:Choice>
  </mc:AlternateContent>
  <xr:revisionPtr revIDLastSave="0" documentId="13_ncr:1_{76514F2C-4598-479A-850C-8735B8C49A05}" xr6:coauthVersionLast="45" xr6:coauthVersionMax="45" xr10:uidLastSave="{00000000-0000-0000-0000-000000000000}"/>
  <bookViews>
    <workbookView xWindow="-120" yWindow="-120" windowWidth="29040" windowHeight="15840" tabRatio="887" xr2:uid="{00000000-000D-0000-FFFF-FFFF00000000}"/>
  </bookViews>
  <sheets>
    <sheet name="ROPS 19-20B Actual" sheetId="31" r:id="rId1"/>
  </sheets>
  <externalReferences>
    <externalReference r:id="rId2"/>
  </externalReferences>
  <definedNames>
    <definedName name="\b">#N/A</definedName>
    <definedName name="\c">#REF!</definedName>
    <definedName name="\d">#REF!</definedName>
    <definedName name="\e">#REF!</definedName>
    <definedName name="\g">#REF!</definedName>
    <definedName name="\n">#REF!</definedName>
    <definedName name="\p">#REF!</definedName>
    <definedName name="\r">#N/A</definedName>
    <definedName name="\t">#REF!</definedName>
    <definedName name="\z">#REF!</definedName>
    <definedName name="_1">#REF!</definedName>
    <definedName name="_2">#REF!</definedName>
    <definedName name="_3">#REF!</definedName>
    <definedName name="_4">#REF!</definedName>
    <definedName name="_5">#REF!</definedName>
    <definedName name="_6">#REF!</definedName>
    <definedName name="_7">#REF!</definedName>
    <definedName name="_B">#N/A</definedName>
    <definedName name="_Fill" hidden="1">#REF!</definedName>
    <definedName name="_Key1" hidden="1">#REF!</definedName>
    <definedName name="_Order1" hidden="1">255</definedName>
    <definedName name="_PMT8">#N/A</definedName>
    <definedName name="_Sort" hidden="1">#REF!</definedName>
    <definedName name="ADDE">#N/A</definedName>
    <definedName name="ADJINC">#N/A</definedName>
    <definedName name="CASHBAL">#N/A</definedName>
    <definedName name="CHVHACT">#REF!</definedName>
    <definedName name="CTR">#N/A</definedName>
    <definedName name="D">#REF!</definedName>
    <definedName name="DD">#REF!</definedName>
    <definedName name="DEBTCAP">#N/A</definedName>
    <definedName name="DI">#REF!</definedName>
    <definedName name="DIEGUITOCT">#REF!</definedName>
    <definedName name="DOWN">#REF!</definedName>
    <definedName name="DOWN_">#REF!</definedName>
    <definedName name="DOWNONE">#N/A</definedName>
    <definedName name="HTML_CodePage" hidden="1">1252</definedName>
    <definedName name="HTML_Control" hidden="1">{"'503001'!$H$43"}</definedName>
    <definedName name="HTML_Description" hidden="1">""</definedName>
    <definedName name="HTML_Email" hidden="1">""</definedName>
    <definedName name="HTML_Header" hidden="1">"503001"</definedName>
    <definedName name="HTML_LastUpdate" hidden="1">"7/20/99"</definedName>
    <definedName name="HTML_LineAfter" hidden="1">FALSE</definedName>
    <definedName name="HTML_LineBefore" hidden="1">FALSE</definedName>
    <definedName name="HTML_Name" hidden="1">"County of San Diego"</definedName>
    <definedName name="HTML_OBDlg2" hidden="1">TRUE</definedName>
    <definedName name="HTML_OBDlg4" hidden="1">TRUE</definedName>
    <definedName name="HTML_OS" hidden="1">0</definedName>
    <definedName name="HTML_PathFile" hidden="1">"C:\MyHTML.htm"</definedName>
    <definedName name="HTML_Title" hidden="1">"PYMNTS99"</definedName>
    <definedName name="JULIANCT">#REF!</definedName>
    <definedName name="LAB">#N/A</definedName>
    <definedName name="MAIN">#REF!</definedName>
    <definedName name="MENU1">#REF!</definedName>
    <definedName name="MENU2">#REF!</definedName>
    <definedName name="MENU3">#REF!</definedName>
    <definedName name="PAGES">#REF!</definedName>
    <definedName name="PAYMENT">#N/A</definedName>
    <definedName name="_xlnm.Print_Area" localSheetId="0">'ROPS 19-20B Actual'!$A$1:$T$65</definedName>
    <definedName name="_xlnm.Print_Area">#REF!</definedName>
    <definedName name="Print_Area_MI">#REF!</definedName>
    <definedName name="_xlnm.Print_Titles" localSheetId="0">'ROPS 19-20B Actual'!$A:$B,'ROPS 19-20B Actual'!$1:$5</definedName>
    <definedName name="PRNTNAM">#N/A</definedName>
    <definedName name="Q">#REF!</definedName>
    <definedName name="RMASTR">#N/A</definedName>
    <definedName name="ROPS">#REF!</definedName>
    <definedName name="SRV">'[1]60476 (B)'!$B$3:$H$42</definedName>
    <definedName name="SUPP619">#N/A</definedName>
    <definedName name="SWEETWATER">#REF!</definedName>
    <definedName name="TAXBYCITY">#REF!</definedName>
    <definedName name="UpperSD">#N/A</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46" i="31" l="1"/>
  <c r="S46" i="31"/>
  <c r="Q46" i="31"/>
  <c r="P46" i="31"/>
  <c r="O46" i="31"/>
  <c r="L46" i="31"/>
  <c r="K46" i="31"/>
  <c r="J46" i="31"/>
  <c r="I46" i="31"/>
  <c r="H46" i="31"/>
  <c r="E46" i="31"/>
  <c r="D46" i="31"/>
  <c r="T45" i="31"/>
  <c r="Q43" i="31"/>
  <c r="P43" i="31"/>
  <c r="O45" i="31"/>
  <c r="N45" i="31"/>
  <c r="L45" i="31"/>
  <c r="I45" i="31"/>
  <c r="H45" i="31"/>
  <c r="D43" i="31"/>
  <c r="T12" i="31"/>
  <c r="S12" i="31"/>
  <c r="R12" i="31"/>
  <c r="P12" i="31"/>
  <c r="O12" i="31"/>
  <c r="N12" i="31"/>
  <c r="M12" i="31"/>
  <c r="L12" i="31"/>
  <c r="K12" i="31"/>
  <c r="J12" i="31"/>
  <c r="I12" i="31"/>
  <c r="G12" i="31"/>
  <c r="F12" i="31"/>
  <c r="D12" i="31"/>
  <c r="C61" i="31"/>
  <c r="C60" i="31"/>
  <c r="C59" i="31"/>
  <c r="C49" i="31"/>
  <c r="C47" i="31"/>
  <c r="R46" i="31"/>
  <c r="N46" i="31"/>
  <c r="F46" i="31"/>
  <c r="J45" i="31"/>
  <c r="E43" i="31"/>
  <c r="M46" i="31"/>
  <c r="S43" i="31"/>
  <c r="R43" i="31"/>
  <c r="M43" i="31"/>
  <c r="K45" i="31"/>
  <c r="F43" i="31"/>
  <c r="E45" i="31"/>
  <c r="Q18" i="31"/>
  <c r="K18" i="31"/>
  <c r="E18" i="31"/>
  <c r="C17" i="31"/>
  <c r="T18" i="31"/>
  <c r="R18" i="31"/>
  <c r="N18" i="31"/>
  <c r="L18" i="31"/>
  <c r="H18" i="31"/>
  <c r="F18" i="31"/>
  <c r="S18" i="31"/>
  <c r="P18" i="31"/>
  <c r="O18" i="31"/>
  <c r="M18" i="31"/>
  <c r="J18" i="31"/>
  <c r="I18" i="31"/>
  <c r="G18" i="31"/>
  <c r="D18" i="31"/>
  <c r="C15" i="31"/>
  <c r="H12" i="31"/>
  <c r="Q12" i="31"/>
  <c r="E12" i="31"/>
  <c r="C10" i="31"/>
  <c r="C9" i="31"/>
  <c r="C8" i="31"/>
  <c r="C7" i="31"/>
  <c r="L43" i="31" l="1"/>
  <c r="G43" i="31"/>
  <c r="G46" i="31"/>
  <c r="Q45" i="31"/>
  <c r="J43" i="31"/>
  <c r="N48" i="31"/>
  <c r="L48" i="31"/>
  <c r="K48" i="31"/>
  <c r="E36" i="31"/>
  <c r="E37" i="31" s="1"/>
  <c r="E38" i="31" s="1"/>
  <c r="C35" i="31"/>
  <c r="I48" i="31"/>
  <c r="Q48" i="31"/>
  <c r="O48" i="31"/>
  <c r="H43" i="31"/>
  <c r="N43" i="31"/>
  <c r="P45" i="31"/>
  <c r="P48" i="31" s="1"/>
  <c r="C40" i="31"/>
  <c r="J48" i="31"/>
  <c r="T43" i="31"/>
  <c r="C41" i="31"/>
  <c r="D45" i="31"/>
  <c r="D48" i="31" s="1"/>
  <c r="C18" i="31"/>
  <c r="C46" i="31"/>
  <c r="I43" i="31"/>
  <c r="C16" i="31"/>
  <c r="K43" i="31"/>
  <c r="R45" i="31"/>
  <c r="R48" i="31" s="1"/>
  <c r="E48" i="31"/>
  <c r="C11" i="31"/>
  <c r="O43" i="31"/>
  <c r="H48" i="31"/>
  <c r="T48" i="31"/>
  <c r="G45" i="31"/>
  <c r="G48" i="31" s="1"/>
  <c r="M45" i="31"/>
  <c r="M48" i="31" s="1"/>
  <c r="S45" i="31"/>
  <c r="S48" i="31" s="1"/>
  <c r="E50" i="31" l="1"/>
  <c r="C43" i="31"/>
  <c r="C12" i="31"/>
  <c r="C31" i="31" l="1"/>
  <c r="C32" i="31" l="1"/>
  <c r="C29" i="31"/>
  <c r="C25" i="31"/>
  <c r="C30" i="31"/>
  <c r="C33" i="31"/>
  <c r="C24" i="31" l="1"/>
  <c r="C23" i="31"/>
  <c r="F36" i="31"/>
  <c r="F37" i="31" s="1"/>
  <c r="F38" i="31" s="1"/>
  <c r="F45" i="31" s="1"/>
  <c r="C34" i="31"/>
  <c r="J36" i="31"/>
  <c r="J37" i="31" s="1"/>
  <c r="J38" i="31" s="1"/>
  <c r="J50" i="31" s="1"/>
  <c r="C26" i="31" l="1"/>
  <c r="F48" i="31"/>
  <c r="C45" i="31"/>
  <c r="C48" i="31" l="1"/>
  <c r="F50" i="31"/>
  <c r="D36" i="31" l="1"/>
  <c r="D37" i="31" l="1"/>
  <c r="D38" i="31" l="1"/>
  <c r="D50" i="31" l="1"/>
  <c r="I36" i="31" l="1"/>
  <c r="I37" i="31" s="1"/>
  <c r="I38" i="31" s="1"/>
  <c r="I50" i="31" s="1"/>
  <c r="R36" i="31"/>
  <c r="R37" i="31" s="1"/>
  <c r="R38" i="31" s="1"/>
  <c r="R50" i="31" s="1"/>
  <c r="C27" i="31" l="1"/>
  <c r="C28" i="31"/>
  <c r="S36" i="31" l="1"/>
  <c r="S37" i="31" s="1"/>
  <c r="S38" i="31" s="1"/>
  <c r="S50" i="31" s="1"/>
  <c r="T36" i="31" l="1"/>
  <c r="T37" i="31" s="1"/>
  <c r="T38" i="31" s="1"/>
  <c r="T50" i="31" s="1"/>
  <c r="Q36" i="31" l="1"/>
  <c r="Q37" i="31" s="1"/>
  <c r="Q38" i="31" s="1"/>
  <c r="Q50" i="31" s="1"/>
  <c r="P36" i="31" l="1"/>
  <c r="P37" i="31" s="1"/>
  <c r="P38" i="31" s="1"/>
  <c r="P50" i="31" s="1"/>
  <c r="M36" i="31" l="1"/>
  <c r="M37" i="31" s="1"/>
  <c r="M38" i="31" s="1"/>
  <c r="M50" i="31" s="1"/>
  <c r="L36" i="31" l="1"/>
  <c r="L37" i="31" s="1"/>
  <c r="L38" i="31" s="1"/>
  <c r="L50" i="31" s="1"/>
  <c r="K36" i="31" l="1"/>
  <c r="K37" i="31" s="1"/>
  <c r="K38" i="31" s="1"/>
  <c r="K50" i="31" s="1"/>
  <c r="H36" i="31" l="1"/>
  <c r="H37" i="31" s="1"/>
  <c r="H38" i="31" s="1"/>
  <c r="H50" i="31" s="1"/>
  <c r="G36" i="31" l="1"/>
  <c r="G37" i="31" l="1"/>
  <c r="G38" i="31" l="1"/>
  <c r="G50" i="31" l="1"/>
  <c r="C21" i="31" l="1"/>
  <c r="N36" i="31" l="1"/>
  <c r="N37" i="31" l="1"/>
  <c r="N38" i="31" l="1"/>
  <c r="N50" i="31" l="1"/>
  <c r="C22" i="31" l="1"/>
  <c r="O36" i="31" l="1"/>
  <c r="C20" i="31"/>
  <c r="O37" i="31" l="1"/>
  <c r="C36" i="31"/>
  <c r="O38" i="31" l="1"/>
  <c r="C37" i="31"/>
  <c r="O50" i="31" l="1"/>
  <c r="C38" i="31"/>
  <c r="C50" i="31" l="1"/>
  <c r="M63" i="31" l="1"/>
  <c r="F63" i="31" l="1"/>
  <c r="F62" i="31"/>
  <c r="M62" i="31"/>
  <c r="F64" i="31" l="1"/>
  <c r="M64" i="31"/>
  <c r="Q63" i="31" l="1"/>
  <c r="Q62" i="31" l="1"/>
  <c r="Q64" i="31" s="1"/>
  <c r="H63" i="31" l="1"/>
  <c r="H62" i="31" l="1"/>
  <c r="H64" i="31" l="1"/>
  <c r="G63" i="31" l="1"/>
  <c r="G62" i="31" l="1"/>
  <c r="K63" i="31"/>
  <c r="O63" i="31"/>
  <c r="T63" i="31"/>
  <c r="G64" i="31" l="1"/>
  <c r="T62" i="31"/>
  <c r="T64" i="31" s="1"/>
  <c r="K62" i="31"/>
  <c r="O62" i="31"/>
  <c r="O64" i="31" s="1"/>
  <c r="J63" i="31" l="1"/>
  <c r="K64" i="31"/>
  <c r="J62" i="31" l="1"/>
  <c r="J64" i="31" l="1"/>
  <c r="S63" i="31" l="1"/>
  <c r="S62" i="31" l="1"/>
  <c r="S64" i="31" l="1"/>
  <c r="D62" i="31" l="1"/>
  <c r="D63" i="31"/>
  <c r="D64" i="31" l="1"/>
  <c r="P63" i="31" l="1"/>
  <c r="R63" i="31"/>
  <c r="N63" i="31" l="1"/>
  <c r="R62" i="31"/>
  <c r="P62" i="31"/>
  <c r="N62" i="31" l="1"/>
  <c r="N64" i="31" s="1"/>
  <c r="P64" i="31"/>
  <c r="R64" i="31"/>
  <c r="I63" i="31" l="1"/>
  <c r="I62" i="31"/>
  <c r="C58" i="31" l="1"/>
  <c r="I64" i="31"/>
  <c r="L63" i="31"/>
  <c r="L62" i="31"/>
  <c r="C56" i="31"/>
  <c r="C57" i="31"/>
  <c r="C54" i="31"/>
  <c r="E63" i="31"/>
  <c r="C55" i="31"/>
  <c r="C53" i="31" l="1"/>
  <c r="E62" i="31"/>
  <c r="E64" i="31" s="1"/>
  <c r="C52" i="31"/>
  <c r="C63" i="31"/>
  <c r="L64" i="31"/>
  <c r="C62" i="31" l="1"/>
  <c r="C64" i="31" l="1"/>
</calcChain>
</file>

<file path=xl/sharedStrings.xml><?xml version="1.0" encoding="utf-8"?>
<sst xmlns="http://schemas.openxmlformats.org/spreadsheetml/2006/main" count="84" uniqueCount="83">
  <si>
    <t>City Passthrough Payments</t>
  </si>
  <si>
    <t>County Passthrough Payments</t>
  </si>
  <si>
    <t>Special District Passthrough Payments</t>
  </si>
  <si>
    <t>K-12 School Passthrough Payments - Tax Portion</t>
  </si>
  <si>
    <t>K-12 School Passthrough Payments - Facilities Portion</t>
  </si>
  <si>
    <t>Community College Passthrough Payments - Tax Portion</t>
  </si>
  <si>
    <t>Community College Passthrough Payments - Facilities Portion</t>
  </si>
  <si>
    <t>County Office of Education - Tax Portion</t>
  </si>
  <si>
    <t>County Office of Education - Facilities Portion</t>
  </si>
  <si>
    <t xml:space="preserve">County Office of Education  </t>
  </si>
  <si>
    <t>Counties</t>
  </si>
  <si>
    <t>Secured &amp; Unsecured Property Tax Increment (TI)</t>
  </si>
  <si>
    <t>Supplemental &amp; Unitary Property TI</t>
  </si>
  <si>
    <t>Countywide Totals</t>
  </si>
  <si>
    <t>Cities</t>
  </si>
  <si>
    <t>K-12 Schools</t>
  </si>
  <si>
    <t xml:space="preserve">Community Colleges  </t>
  </si>
  <si>
    <t>ERAF - K-12</t>
  </si>
  <si>
    <t>ERAF - Community Colleges</t>
  </si>
  <si>
    <t>ERAF - County Offices of Education</t>
  </si>
  <si>
    <t>Special Districts</t>
  </si>
  <si>
    <t>Percentage of Residual Distributions to K-14 Schools</t>
  </si>
  <si>
    <t>SB 2557 Administration Fees</t>
  </si>
  <si>
    <t>Penalty Assessments</t>
  </si>
  <si>
    <t>Interest Earnings/Other</t>
  </si>
  <si>
    <t>Administrative Distributions-</t>
  </si>
  <si>
    <t>Passthrough Distributions-</t>
  </si>
  <si>
    <t>Administrative Fees to CAC</t>
  </si>
  <si>
    <t xml:space="preserve">Comments: </t>
  </si>
  <si>
    <t xml:space="preserve">Title of Former Redevelopment Agency: </t>
  </si>
  <si>
    <t>Line #</t>
  </si>
  <si>
    <t>County : San Diego</t>
  </si>
  <si>
    <t xml:space="preserve"> Carlsbad RDA </t>
  </si>
  <si>
    <t xml:space="preserve"> El Cajon RDA </t>
  </si>
  <si>
    <t xml:space="preserve"> Escondido RDA </t>
  </si>
  <si>
    <t xml:space="preserve"> Imperial Beach RDA </t>
  </si>
  <si>
    <t xml:space="preserve"> Lemon Grove RDA </t>
  </si>
  <si>
    <t xml:space="preserve"> National City RDA </t>
  </si>
  <si>
    <t xml:space="preserve"> Solana Beach RDA </t>
  </si>
  <si>
    <t xml:space="preserve"> Vista RDA </t>
  </si>
  <si>
    <t>K-12 School Passthrough Payments - (H&amp;S Code 33401)</t>
  </si>
  <si>
    <t>Community College Passthrough Payments - (H&amp;S Code 33401)</t>
  </si>
  <si>
    <t>County Office of Education - (H&amp;S Code 33401)</t>
  </si>
  <si>
    <t>K-12 School Passthrough Payments - (H&amp;S Code 33676)</t>
  </si>
  <si>
    <t>Community College Passthrough Payments - (H&amp;S Code 33676)</t>
  </si>
  <si>
    <t>County Office of Education - (H&amp;S Code 33676)</t>
  </si>
  <si>
    <t>Coronado RDA</t>
  </si>
  <si>
    <t>La Mesa RDA</t>
  </si>
  <si>
    <t xml:space="preserve"> Oceanside RDA</t>
  </si>
  <si>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</si>
  <si>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 xml:space="preserve">RPTTF Deposits - </t>
    </r>
    <r>
      <rPr>
        <sz val="10"/>
        <rFont val="Arial"/>
        <family val="2"/>
      </rPr>
      <t>Entering the deposits by source is optional.</t>
    </r>
  </si>
  <si>
    <t>Total RPTTF Deposits (sum of lines 2:5)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</si>
  <si>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</si>
  <si>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</si>
  <si>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Total Administrative Distributions (sum of lines 10:12)</t>
  </si>
  <si>
    <t xml:space="preserve">Non-Admin EOs </t>
  </si>
  <si>
    <t>Admin EOs</t>
  </si>
  <si>
    <t xml:space="preserve">Admin EOs </t>
  </si>
  <si>
    <t>Total Administrative and Passthrough Distributions (sum of lines 13 and 31)</t>
  </si>
  <si>
    <t>Total Passthrough Distributions (sum of lines 15:30)</t>
  </si>
  <si>
    <t>Total RPTTF Balance Available to Fund Successor Agency (SA) Enforceable Obligations (EOs)  (line 6 - 32)</t>
  </si>
  <si>
    <t xml:space="preserve"> Poway RDA</t>
  </si>
  <si>
    <t xml:space="preserve"> Chula Vista RDA</t>
  </si>
  <si>
    <t xml:space="preserve"> Santee RDA</t>
  </si>
  <si>
    <t xml:space="preserve"> County of 
San Diego RDA</t>
  </si>
  <si>
    <t xml:space="preserve"> City of 
San Diego RDA</t>
  </si>
  <si>
    <t xml:space="preserve"> San Marcos RDA</t>
  </si>
  <si>
    <t>CAC Distributed ROPS RPTTF</t>
  </si>
  <si>
    <r>
      <rPr>
        <b/>
        <sz val="10"/>
        <rFont val="Arial"/>
        <family val="2"/>
      </rPr>
      <t>Pension Override/State Water Project Override Revenues</t>
    </r>
    <r>
      <rPr>
        <sz val="10"/>
        <rFont val="Arial"/>
        <family val="2"/>
      </rPr>
      <t xml:space="preserve"> pursuant to HSC 34183 (a) (1) (B)</t>
    </r>
  </si>
  <si>
    <t>RPTTF Distributions to ATEs</t>
  </si>
  <si>
    <t>Educational Revenue Augmentation Fund (ERAF)</t>
  </si>
  <si>
    <t xml:space="preserve">Less PPAs - Amount should be entered as a negative number. </t>
  </si>
  <si>
    <t>Total ROPS Only RPTTF Balance Available for Distribution to ATEs (line 33 minus 43 minus 44)</t>
  </si>
  <si>
    <t>Total Residual Distributions to K-14 Schools (sum of lines 50:53):</t>
  </si>
  <si>
    <t>SCO Invoices for Audit and Oversight - Funding should only be allocated for this purpose when there is sufficient RPTTF to fully fund the approved enforceable obligations as shown on line 38.</t>
  </si>
  <si>
    <r>
      <t xml:space="preserve">Total RPTTF Distributions to ATEs (sum of lines 47:53) - </t>
    </r>
    <r>
      <rPr>
        <sz val="10"/>
        <rFont val="Arial"/>
        <family val="2"/>
      </rPr>
      <t>Total residual distributions must equal the total residual balance as shown on line 45.</t>
    </r>
  </si>
  <si>
    <t>Total ERAF - Please break out the ERAF amounts into the following categories if possible. (sum of lines 54:56)</t>
  </si>
  <si>
    <r>
      <t>Finance Approved RPTTF for Distribution</t>
    </r>
    <r>
      <rPr>
        <sz val="10"/>
        <rFont val="Arial"/>
        <family val="2"/>
      </rPr>
      <t xml:space="preserve"> - Include the total RPTTF approved for SA non-admin and admin costs. Should the RPTTF be insufficient to fund all approved obligations during the "A" period of the annual ROPS, enter the amount of RPTTF available in the "B" period (if any) that will be distributed to fund the "A" period shortfall. See line 42 in "A" ROPS.</t>
    </r>
  </si>
  <si>
    <t xml:space="preserve">    Insufficient RPTTF in "A" Period for Finance Approved RPTTF to be Funded in "B" Period (See line 42 in "A" ROPS)</t>
  </si>
  <si>
    <t>Total CAC Distributed RPTTF for SA EOs (sum of lines 40, plus 41, plus 42)</t>
  </si>
  <si>
    <t>Total Finance Approved RPTTF for Distribution (sum of lines 35:37)</t>
  </si>
  <si>
    <r>
      <t>Allocation Period:</t>
    </r>
    <r>
      <rPr>
        <sz val="10"/>
        <rFont val="Arial"/>
        <family val="2"/>
      </rPr>
      <t xml:space="preserve"> </t>
    </r>
    <r>
      <rPr>
        <b/>
        <sz val="10"/>
        <rFont val="Arial"/>
        <family val="2"/>
      </rPr>
      <t>January 2020 - June 2020</t>
    </r>
  </si>
  <si>
    <r>
      <t>ROPS Redevelopment Property Tax Trust Fund (RPTTF) Allocation Cycle:</t>
    </r>
    <r>
      <rPr>
        <sz val="10"/>
        <rFont val="Arial"/>
        <family val="2"/>
      </rPr>
      <t xml:space="preserve"> </t>
    </r>
    <r>
      <rPr>
        <b/>
        <sz val="10"/>
        <rFont val="Arial"/>
        <family val="2"/>
      </rPr>
      <t>19-20B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</si>
</sst>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General_)"/>
  </numFmts>
  <fonts count="14">
    <font>
      <sz val="11"/>
      <color theme="1"/>
      <name val="Calibri"/>
      <family val="2"/>
      <scheme val="minor"/>
    </font>
    <font>
      <sz val="10"/>
      <name val="Arial"/>
      <family val="2"/>
    </font>
    <font>
      <b/>
      <sz val="10"/>
      <name val="Arial"/>
      <family val="2"/>
    </font>
    <font>
      <b/>
      <sz val="12"/>
      <name val="Arial"/>
      <family val="2"/>
    </font>
    <font>
      <sz val="11"/>
      <color theme="1"/>
      <name val="Calibri"/>
      <family val="2"/>
      <scheme val="minor"/>
    </font>
    <font>
      <sz val="10"/>
      <color rgb="FFC00000"/>
      <name val="Arial"/>
      <family val="2"/>
    </font>
    <font>
      <sz val="11"/>
      <color theme="1"/>
      <name val="Arial"/>
      <family val="2"/>
    </font>
    <font>
      <u/>
      <sz val="10"/>
      <color indexed="12"/>
      <name val="Arial"/>
      <family val="2"/>
    </font>
    <font>
      <sz val="12"/>
      <color theme="1"/>
      <name val="Calibri"/>
      <family val="2"/>
      <scheme val="minor"/>
    </font>
    <font>
      <sz val="10"/>
      <color theme="1"/>
      <name val="Arial"/>
      <family val="2"/>
    </font>
    <font>
      <sz val="8"/>
      <name val="Arial"/>
      <family val="2"/>
    </font>
    <font>
      <sz val="10"/>
      <name val="Helv"/>
    </font>
    <font>
      <u/>
      <sz val="10"/>
      <color indexed="12"/>
      <name val="Gill Sans"/>
      <family val="2"/>
    </font>
    <font>
      <sz val="10"/>
      <name val="MS Sans Serif"/>
      <family val="2"/>
    </font>
  </fonts>
  <fills count="12">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5">
    <border>
      <left/>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79">
    <xf numFmtId="0" fontId="0" fillId="0" borderId="0"/>
    <xf numFmtId="43" fontId="4" fillId="0" borderId="0" applyFont="0" applyFill="0" applyBorder="0" applyAlignment="0" applyProtection="0"/>
    <xf numFmtId="0" fontId="1" fillId="0" borderId="0"/>
    <xf numFmtId="0" fontId="6" fillId="0" borderId="0"/>
    <xf numFmtId="0" fontId="7" fillId="0" borderId="0" applyNumberFormat="0" applyFill="0" applyBorder="0" applyAlignment="0" applyProtection="0">
      <alignment vertical="top"/>
      <protection locked="0"/>
    </xf>
    <xf numFmtId="0" fontId="8" fillId="0" borderId="0"/>
    <xf numFmtId="43" fontId="8" fillId="0" borderId="0" applyFont="0" applyFill="0" applyBorder="0" applyAlignment="0" applyProtection="0"/>
    <xf numFmtId="44" fontId="8" fillId="0" borderId="0" applyFont="0" applyFill="0" applyBorder="0" applyAlignment="0" applyProtection="0"/>
    <xf numFmtId="39" fontId="1" fillId="0" borderId="0"/>
    <xf numFmtId="39" fontId="1" fillId="0" borderId="0"/>
    <xf numFmtId="39" fontId="1" fillId="0" borderId="0"/>
    <xf numFmtId="0" fontId="4" fillId="0" borderId="0"/>
    <xf numFmtId="0" fontId="8" fillId="0" borderId="0"/>
    <xf numFmtId="0" fontId="8" fillId="0" borderId="0"/>
    <xf numFmtId="0" fontId="8" fillId="0" borderId="0"/>
    <xf numFmtId="0" fontId="4" fillId="0" borderId="0"/>
    <xf numFmtId="43" fontId="4" fillId="0" borderId="0" applyFont="0" applyFill="0" applyBorder="0" applyAlignment="0" applyProtection="0"/>
    <xf numFmtId="4" fontId="1" fillId="0" borderId="0" applyFill="0" applyBorder="0" applyAlignment="0" applyProtection="0"/>
    <xf numFmtId="4" fontId="1" fillId="0" borderId="0" applyFill="0" applyBorder="0" applyAlignment="0" applyProtection="0"/>
    <xf numFmtId="44" fontId="1" fillId="0" borderId="0" applyFont="0" applyFill="0" applyBorder="0" applyAlignment="0" applyProtection="0"/>
    <xf numFmtId="166" fontId="11"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alignment vertical="top"/>
      <protection locked="0"/>
    </xf>
    <xf numFmtId="0" fontId="1" fillId="0" borderId="0"/>
    <xf numFmtId="0" fontId="4" fillId="0" borderId="0"/>
    <xf numFmtId="43" fontId="4" fillId="0" borderId="0" applyFont="0" applyFill="0" applyBorder="0" applyAlignment="0" applyProtection="0"/>
    <xf numFmtId="43"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1" fillId="0" borderId="0"/>
    <xf numFmtId="0" fontId="13"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1"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1" fillId="0" borderId="0" xfId="0" applyFont="1" applyAlignment="1"/>
    <xf numFmtId="41" fontId="2" fillId="0" borderId="0" xfId="0" applyNumberFormat="1" applyFont="1" applyFill="1" applyBorder="1" applyAlignment="1"/>
    <xf numFmtId="41" fontId="1" fillId="0" borderId="0" xfId="0" applyNumberFormat="1" applyFont="1" applyFill="1" applyBorder="1" applyAlignment="1"/>
    <xf numFmtId="41" fontId="1" fillId="0" borderId="0" xfId="1" applyNumberFormat="1" applyFont="1" applyFill="1" applyBorder="1" applyAlignment="1"/>
    <xf numFmtId="0" fontId="1" fillId="0" borderId="0" xfId="0" applyFont="1" applyFill="1" applyAlignment="1"/>
    <xf numFmtId="0" fontId="1" fillId="0" borderId="0" xfId="0" applyFont="1" applyFill="1" applyBorder="1" applyAlignment="1"/>
    <xf numFmtId="41" fontId="2" fillId="0" borderId="0" xfId="0" applyNumberFormat="1" applyFont="1" applyBorder="1" applyAlignment="1"/>
    <xf numFmtId="41" fontId="1" fillId="0" borderId="0" xfId="0" applyNumberFormat="1" applyFont="1" applyBorder="1" applyAlignment="1"/>
    <xf numFmtId="165" fontId="1" fillId="8" borderId="2" xfId="1" applyNumberFormat="1" applyFont="1" applyFill="1" applyBorder="1" applyAlignment="1"/>
    <xf numFmtId="0" fontId="2" fillId="0" borderId="0" xfId="0" applyFont="1" applyFill="1" applyAlignment="1"/>
    <xf numFmtId="41" fontId="2" fillId="0" borderId="0" xfId="0" applyNumberFormat="1" applyFont="1" applyFill="1" applyAlignment="1"/>
    <xf numFmtId="0" fontId="1" fillId="0" borderId="0" xfId="0" applyFont="1" applyFill="1" applyAlignment="1">
      <alignment horizontal="left" indent="2"/>
    </xf>
    <xf numFmtId="49" fontId="5" fillId="0" borderId="0" xfId="1" applyNumberFormat="1" applyFont="1" applyFill="1" applyBorder="1" applyAlignment="1">
      <alignment horizontal="left" vertical="top"/>
    </xf>
    <xf numFmtId="0" fontId="1" fillId="0" borderId="0" xfId="0" applyFont="1" applyAlignment="1">
      <alignment horizontal="center"/>
    </xf>
    <xf numFmtId="0" fontId="2" fillId="0" borderId="0" xfId="0" applyFont="1" applyAlignment="1">
      <alignment horizontal="center"/>
    </xf>
    <xf numFmtId="0" fontId="1" fillId="0" borderId="0" xfId="0" applyNumberFormat="1" applyFont="1" applyFill="1" applyBorder="1" applyAlignment="1">
      <alignment horizontal="center"/>
    </xf>
    <xf numFmtId="37" fontId="1" fillId="0" borderId="0" xfId="15" applyNumberFormat="1" applyFont="1" applyFill="1" applyBorder="1" applyAlignment="1"/>
    <xf numFmtId="164" fontId="9" fillId="0" borderId="0" xfId="1" applyNumberFormat="1" applyFont="1"/>
    <xf numFmtId="164" fontId="9" fillId="0" borderId="0" xfId="0" applyNumberFormat="1" applyFont="1"/>
    <xf numFmtId="0" fontId="5" fillId="0" borderId="0" xfId="1" applyNumberFormat="1" applyFont="1" applyFill="1" applyBorder="1" applyAlignment="1">
      <alignment horizontal="left" vertical="top"/>
    </xf>
    <xf numFmtId="0" fontId="2" fillId="3" borderId="2" xfId="0" applyFont="1" applyFill="1" applyBorder="1" applyAlignment="1"/>
    <xf numFmtId="0" fontId="1" fillId="9" borderId="0" xfId="0" applyFont="1" applyFill="1" applyAlignment="1"/>
    <xf numFmtId="0" fontId="1" fillId="0" borderId="0" xfId="0" applyFont="1" applyFill="1" applyBorder="1" applyAlignment="1">
      <alignment wrapText="1"/>
    </xf>
    <xf numFmtId="0" fontId="5" fillId="0" borderId="0" xfId="0" applyFont="1" applyFill="1" applyBorder="1" applyAlignment="1">
      <alignment horizontal="left" vertical="top" wrapText="1"/>
    </xf>
    <xf numFmtId="41" fontId="2" fillId="0" borderId="4" xfId="0" applyNumberFormat="1" applyFont="1" applyFill="1" applyBorder="1" applyAlignment="1">
      <alignment wrapText="1"/>
    </xf>
    <xf numFmtId="0" fontId="2" fillId="5" borderId="1" xfId="1" applyNumberFormat="1" applyFont="1" applyFill="1" applyBorder="1" applyAlignment="1"/>
    <xf numFmtId="0" fontId="2" fillId="5" borderId="2" xfId="0" applyNumberFormat="1" applyFont="1" applyFill="1" applyBorder="1" applyAlignment="1">
      <alignment horizontal="left" wrapText="1"/>
    </xf>
    <xf numFmtId="0" fontId="2" fillId="3" borderId="1" xfId="0" applyNumberFormat="1" applyFont="1" applyFill="1" applyBorder="1" applyAlignment="1"/>
    <xf numFmtId="0" fontId="2" fillId="7" borderId="2" xfId="0" applyNumberFormat="1" applyFont="1" applyFill="1" applyBorder="1" applyAlignment="1">
      <alignment horizontal="left"/>
    </xf>
    <xf numFmtId="0" fontId="1" fillId="0" borderId="0" xfId="0" applyNumberFormat="1" applyFont="1" applyFill="1" applyAlignment="1">
      <alignment horizontal="left" indent="2"/>
    </xf>
    <xf numFmtId="0" fontId="1" fillId="0" borderId="0" xfId="0" applyNumberFormat="1" applyFont="1" applyFill="1" applyAlignment="1">
      <alignment horizontal="left" wrapText="1" indent="2"/>
    </xf>
    <xf numFmtId="0" fontId="1" fillId="7" borderId="1" xfId="1" applyNumberFormat="1" applyFont="1" applyFill="1" applyBorder="1" applyAlignment="1"/>
    <xf numFmtId="0" fontId="2" fillId="2" borderId="2" xfId="0" applyNumberFormat="1" applyFont="1" applyFill="1" applyBorder="1" applyAlignment="1">
      <alignment wrapText="1"/>
    </xf>
    <xf numFmtId="0" fontId="1" fillId="0" borderId="0" xfId="0" applyNumberFormat="1" applyFont="1" applyAlignment="1">
      <alignment horizontal="left" wrapText="1" indent="2"/>
    </xf>
    <xf numFmtId="0" fontId="1" fillId="0" borderId="0" xfId="0" applyNumberFormat="1" applyFont="1" applyFill="1" applyAlignment="1">
      <alignment horizontal="left" indent="4"/>
    </xf>
    <xf numFmtId="0" fontId="2" fillId="2" borderId="1" xfId="1" applyNumberFormat="1" applyFont="1" applyFill="1" applyBorder="1" applyAlignment="1">
      <alignment wrapText="1"/>
    </xf>
    <xf numFmtId="0" fontId="1" fillId="0" borderId="0" xfId="0" applyNumberFormat="1" applyFont="1" applyFill="1" applyBorder="1" applyAlignment="1">
      <alignment horizontal="left" wrapText="1" indent="2"/>
    </xf>
    <xf numFmtId="0" fontId="2" fillId="0" borderId="0" xfId="0" applyNumberFormat="1" applyFont="1" applyFill="1" applyAlignment="1"/>
    <xf numFmtId="0" fontId="2" fillId="0" borderId="0" xfId="0" applyNumberFormat="1" applyFont="1" applyFill="1" applyAlignment="1">
      <alignment wrapText="1"/>
    </xf>
    <xf numFmtId="0" fontId="1" fillId="10" borderId="0" xfId="0" applyNumberFormat="1" applyFont="1" applyFill="1" applyAlignment="1">
      <alignment horizontal="left" indent="2"/>
    </xf>
    <xf numFmtId="0" fontId="2" fillId="0" borderId="4" xfId="0" applyNumberFormat="1" applyFont="1" applyFill="1" applyBorder="1" applyAlignment="1"/>
    <xf numFmtId="41" fontId="10" fillId="0" borderId="0" xfId="0" applyNumberFormat="1" applyFont="1" applyFill="1" applyBorder="1" applyAlignment="1"/>
    <xf numFmtId="0" fontId="2" fillId="0" borderId="3" xfId="0" applyNumberFormat="1" applyFont="1" applyBorder="1" applyAlignment="1"/>
    <xf numFmtId="0" fontId="1" fillId="0" borderId="0" xfId="0" applyNumberFormat="1" applyFont="1" applyFill="1" applyBorder="1" applyAlignment="1">
      <alignment horizontal="center" wrapText="1"/>
    </xf>
    <xf numFmtId="0" fontId="1" fillId="0" borderId="0" xfId="0" applyFont="1" applyFill="1" applyAlignment="1">
      <alignment horizontal="center"/>
    </xf>
    <xf numFmtId="0" fontId="1" fillId="6" borderId="0" xfId="0" applyFont="1" applyFill="1" applyBorder="1" applyAlignment="1">
      <alignment vertical="center" wrapText="1"/>
    </xf>
    <xf numFmtId="41" fontId="2" fillId="6" borderId="3" xfId="1" applyNumberFormat="1" applyFont="1" applyFill="1" applyBorder="1" applyAlignment="1"/>
    <xf numFmtId="0" fontId="1" fillId="6" borderId="2" xfId="0" applyNumberFormat="1" applyFont="1" applyFill="1" applyBorder="1" applyAlignment="1">
      <alignment horizontal="left"/>
    </xf>
    <xf numFmtId="0" fontId="1" fillId="4" borderId="2" xfId="0" applyNumberFormat="1" applyFont="1" applyFill="1" applyBorder="1" applyAlignment="1">
      <alignment horizontal="left" wrapText="1"/>
    </xf>
    <xf numFmtId="0" fontId="1" fillId="11" borderId="2" xfId="0" applyFont="1" applyFill="1" applyBorder="1" applyAlignment="1">
      <alignment wrapText="1"/>
    </xf>
    <xf numFmtId="0" fontId="2" fillId="0" borderId="0" xfId="0" applyFont="1" applyAlignment="1"/>
    <xf numFmtId="0" fontId="1" fillId="0" borderId="0" xfId="0" applyFont="1" applyFill="1" applyAlignment="1">
      <alignment horizontal="left" wrapText="1" indent="2"/>
    </xf>
    <xf numFmtId="41" fontId="2" fillId="3" borderId="1" xfId="0" applyNumberFormat="1" applyFont="1" applyFill="1" applyBorder="1" applyAlignment="1"/>
    <xf numFmtId="41" fontId="2" fillId="7" borderId="2" xfId="1" applyNumberFormat="1" applyFont="1" applyFill="1" applyBorder="1" applyAlignment="1"/>
    <xf numFmtId="41" fontId="2" fillId="0" borderId="4" xfId="0" applyNumberFormat="1" applyFont="1" applyFill="1" applyBorder="1" applyAlignment="1"/>
    <xf numFmtId="41" fontId="1" fillId="0" borderId="0" xfId="16" applyNumberFormat="1" applyFont="1" applyFill="1" applyBorder="1" applyAlignment="1"/>
    <xf numFmtId="41" fontId="9" fillId="0" borderId="0" xfId="0" applyNumberFormat="1" applyFont="1"/>
    <xf numFmtId="41" fontId="1" fillId="6" borderId="2" xfId="1" applyNumberFormat="1" applyFont="1" applyFill="1" applyBorder="1" applyAlignment="1"/>
    <xf numFmtId="41" fontId="2" fillId="0" borderId="0" xfId="0" applyNumberFormat="1" applyFont="1" applyFill="1" applyAlignment="1">
      <alignment wrapText="1"/>
    </xf>
    <xf numFmtId="41" fontId="1" fillId="10" borderId="0" xfId="1" applyNumberFormat="1" applyFont="1" applyFill="1" applyBorder="1" applyAlignment="1"/>
    <xf numFmtId="41" fontId="9" fillId="10" borderId="0" xfId="0" applyNumberFormat="1" applyFont="1" applyFill="1"/>
    <xf numFmtId="41" fontId="2" fillId="7" borderId="1" xfId="1" applyNumberFormat="1" applyFont="1" applyFill="1" applyBorder="1" applyAlignment="1"/>
    <xf numFmtId="41" fontId="2" fillId="5" borderId="2" xfId="1" applyNumberFormat="1" applyFont="1" applyFill="1" applyBorder="1" applyAlignment="1"/>
    <xf numFmtId="41" fontId="1" fillId="0" borderId="0" xfId="0" applyNumberFormat="1" applyFont="1" applyFill="1" applyAlignment="1">
      <alignment horizontal="left" wrapText="1"/>
    </xf>
    <xf numFmtId="41" fontId="1" fillId="4" borderId="2" xfId="1" applyNumberFormat="1" applyFont="1" applyFill="1" applyBorder="1" applyAlignment="1"/>
    <xf numFmtId="41" fontId="2" fillId="11" borderId="2" xfId="1" applyNumberFormat="1" applyFont="1" applyFill="1" applyBorder="1" applyAlignment="1"/>
    <xf numFmtId="41" fontId="1" fillId="11" borderId="2" xfId="0" applyNumberFormat="1" applyFont="1" applyFill="1" applyBorder="1" applyAlignment="1"/>
    <xf numFmtId="41" fontId="2" fillId="5" borderId="1" xfId="1" applyNumberFormat="1" applyFont="1" applyFill="1" applyBorder="1" applyAlignment="1"/>
    <xf numFmtId="41" fontId="2" fillId="2" borderId="2" xfId="1" applyNumberFormat="1" applyFont="1" applyFill="1" applyBorder="1" applyAlignment="1"/>
    <xf numFmtId="41" fontId="2" fillId="2" borderId="1" xfId="1" applyNumberFormat="1" applyFont="1" applyFill="1" applyBorder="1" applyAlignment="1"/>
    <xf numFmtId="41" fontId="1" fillId="8" borderId="0" xfId="1" applyNumberFormat="1" applyFont="1" applyFill="1" applyBorder="1" applyAlignment="1"/>
    <xf numFmtId="0" fontId="1" fillId="0" borderId="0" xfId="0" applyFont="1" applyAlignment="1">
      <alignment horizontal="center" wrapText="1"/>
    </xf>
    <xf numFmtId="0" fontId="1" fillId="0" borderId="0" xfId="0" applyFont="1" applyFill="1" applyBorder="1" applyAlignment="1">
      <alignment horizontal="left" vertical="top" wrapText="1"/>
    </xf>
  </cellXfs>
  <cellStyles count="79">
    <cellStyle name="Comma" xfId="1" builtinId="3"/>
    <cellStyle name="Comma 10" xfId="70" xr:uid="{00000000-0005-0000-0000-000001000000}"/>
    <cellStyle name="Comma 11" xfId="73" xr:uid="{00000000-0005-0000-0000-000002000000}"/>
    <cellStyle name="Comma 12" xfId="76" xr:uid="{00000000-0005-0000-0000-000003000000}"/>
    <cellStyle name="Comma 13" xfId="17" xr:uid="{00000000-0005-0000-0000-000004000000}"/>
    <cellStyle name="Comma 2" xfId="6" xr:uid="{00000000-0005-0000-0000-000005000000}"/>
    <cellStyle name="Comma 2 2" xfId="27" xr:uid="{00000000-0005-0000-0000-000006000000}"/>
    <cellStyle name="Comma 2 2 2" xfId="32" xr:uid="{00000000-0005-0000-0000-000007000000}"/>
    <cellStyle name="Comma 2 3" xfId="33" xr:uid="{00000000-0005-0000-0000-000008000000}"/>
    <cellStyle name="Comma 2 4" xfId="18" xr:uid="{00000000-0005-0000-0000-000009000000}"/>
    <cellStyle name="Comma 3" xfId="21" xr:uid="{00000000-0005-0000-0000-00000A000000}"/>
    <cellStyle name="Comma 3 2" xfId="16" xr:uid="{00000000-0005-0000-0000-00000B000000}"/>
    <cellStyle name="Comma 3 2 2" xfId="34" xr:uid="{00000000-0005-0000-0000-00000C000000}"/>
    <cellStyle name="Comma 4" xfId="26" xr:uid="{00000000-0005-0000-0000-00000D000000}"/>
    <cellStyle name="Comma 4 2" xfId="62" xr:uid="{00000000-0005-0000-0000-00000E000000}"/>
    <cellStyle name="Comma 4 3" xfId="55" xr:uid="{00000000-0005-0000-0000-00000F000000}"/>
    <cellStyle name="Comma 5" xfId="29" xr:uid="{00000000-0005-0000-0000-000010000000}"/>
    <cellStyle name="Comma 5 2" xfId="57" xr:uid="{00000000-0005-0000-0000-000011000000}"/>
    <cellStyle name="Comma 6" xfId="48" xr:uid="{00000000-0005-0000-0000-000012000000}"/>
    <cellStyle name="Comma 7" xfId="52" xr:uid="{00000000-0005-0000-0000-000013000000}"/>
    <cellStyle name="Comma 8" xfId="64" xr:uid="{00000000-0005-0000-0000-000014000000}"/>
    <cellStyle name="Comma 9" xfId="67" xr:uid="{00000000-0005-0000-0000-000015000000}"/>
    <cellStyle name="Currency 10" xfId="74" xr:uid="{00000000-0005-0000-0000-000016000000}"/>
    <cellStyle name="Currency 11" xfId="77" xr:uid="{00000000-0005-0000-0000-000017000000}"/>
    <cellStyle name="Currency 12" xfId="19" xr:uid="{00000000-0005-0000-0000-000018000000}"/>
    <cellStyle name="Currency 2" xfId="7" xr:uid="{00000000-0005-0000-0000-000019000000}"/>
    <cellStyle name="Currency 2 2" xfId="35" xr:uid="{00000000-0005-0000-0000-00001A000000}"/>
    <cellStyle name="Currency 2 3" xfId="36" xr:uid="{00000000-0005-0000-0000-00001B000000}"/>
    <cellStyle name="Currency 2 4" xfId="22" xr:uid="{00000000-0005-0000-0000-00001C000000}"/>
    <cellStyle name="Currency 3" xfId="30" xr:uid="{00000000-0005-0000-0000-00001D000000}"/>
    <cellStyle name="Currency 3 2" xfId="58" xr:uid="{00000000-0005-0000-0000-00001E000000}"/>
    <cellStyle name="Currency 4" xfId="37" xr:uid="{00000000-0005-0000-0000-00001F000000}"/>
    <cellStyle name="Currency 5" xfId="49" xr:uid="{00000000-0005-0000-0000-000020000000}"/>
    <cellStyle name="Currency 6" xfId="51" xr:uid="{00000000-0005-0000-0000-000021000000}"/>
    <cellStyle name="Currency 7" xfId="65" xr:uid="{00000000-0005-0000-0000-000022000000}"/>
    <cellStyle name="Currency 8" xfId="68" xr:uid="{00000000-0005-0000-0000-000023000000}"/>
    <cellStyle name="Currency 9" xfId="71" xr:uid="{00000000-0005-0000-0000-000024000000}"/>
    <cellStyle name="Hyperlink 2" xfId="4" xr:uid="{00000000-0005-0000-0000-000026000000}"/>
    <cellStyle name="Hyperlink 2 2" xfId="23" xr:uid="{00000000-0005-0000-0000-000027000000}"/>
    <cellStyle name="Normal" xfId="0" builtinId="0"/>
    <cellStyle name="Normal 10" xfId="66" xr:uid="{00000000-0005-0000-0000-000029000000}"/>
    <cellStyle name="Normal 10 2" xfId="15" xr:uid="{00000000-0005-0000-0000-00002A000000}"/>
    <cellStyle name="Normal 11" xfId="69" xr:uid="{00000000-0005-0000-0000-00002B000000}"/>
    <cellStyle name="Normal 12" xfId="72" xr:uid="{00000000-0005-0000-0000-00002C000000}"/>
    <cellStyle name="Normal 13" xfId="75" xr:uid="{00000000-0005-0000-0000-00002D000000}"/>
    <cellStyle name="Normal 2" xfId="2" xr:uid="{00000000-0005-0000-0000-00002E000000}"/>
    <cellStyle name="Normal 2 2" xfId="9" xr:uid="{00000000-0005-0000-0000-00002F000000}"/>
    <cellStyle name="Normal 2 2 2" xfId="31" xr:uid="{00000000-0005-0000-0000-000030000000}"/>
    <cellStyle name="Normal 2 3" xfId="8" xr:uid="{00000000-0005-0000-0000-000031000000}"/>
    <cellStyle name="Normal 2 3 2" xfId="38" xr:uid="{00000000-0005-0000-0000-000032000000}"/>
    <cellStyle name="Normal 2 4" xfId="20" xr:uid="{00000000-0005-0000-0000-000033000000}"/>
    <cellStyle name="Normal 2_ROPS for Example 2.03.12_ Draft" xfId="10" xr:uid="{00000000-0005-0000-0000-000034000000}"/>
    <cellStyle name="Normal 3" xfId="3" xr:uid="{00000000-0005-0000-0000-000035000000}"/>
    <cellStyle name="Normal 3 2" xfId="11" xr:uid="{00000000-0005-0000-0000-000036000000}"/>
    <cellStyle name="Normal 3 2 2" xfId="39" xr:uid="{00000000-0005-0000-0000-000037000000}"/>
    <cellStyle name="Normal 3 3" xfId="53" xr:uid="{00000000-0005-0000-0000-000038000000}"/>
    <cellStyle name="Normal 3 4" xfId="24" xr:uid="{00000000-0005-0000-0000-000039000000}"/>
    <cellStyle name="Normal 4" xfId="5" xr:uid="{00000000-0005-0000-0000-00003A000000}"/>
    <cellStyle name="Normal 4 2" xfId="61" xr:uid="{00000000-0005-0000-0000-00003B000000}"/>
    <cellStyle name="Normal 4 3" xfId="54" xr:uid="{00000000-0005-0000-0000-00003C000000}"/>
    <cellStyle name="Normal 4 4" xfId="25" xr:uid="{00000000-0005-0000-0000-00003D000000}"/>
    <cellStyle name="Normal 5" xfId="12" xr:uid="{00000000-0005-0000-0000-00003E000000}"/>
    <cellStyle name="Normal 5 2" xfId="56" xr:uid="{00000000-0005-0000-0000-00003F000000}"/>
    <cellStyle name="Normal 5 3" xfId="28" xr:uid="{00000000-0005-0000-0000-000040000000}"/>
    <cellStyle name="Normal 6" xfId="13" xr:uid="{00000000-0005-0000-0000-000041000000}"/>
    <cellStyle name="Normal 6 2" xfId="59" xr:uid="{00000000-0005-0000-0000-000042000000}"/>
    <cellStyle name="Normal 6 3" xfId="40" xr:uid="{00000000-0005-0000-0000-000043000000}"/>
    <cellStyle name="Normal 7" xfId="14" xr:uid="{00000000-0005-0000-0000-000044000000}"/>
    <cellStyle name="Normal 7 2" xfId="47" xr:uid="{00000000-0005-0000-0000-000045000000}"/>
    <cellStyle name="Normal 8" xfId="50" xr:uid="{00000000-0005-0000-0000-000046000000}"/>
    <cellStyle name="Normal 9" xfId="63" xr:uid="{00000000-0005-0000-0000-000047000000}"/>
    <cellStyle name="Percent 2" xfId="41" xr:uid="{00000000-0005-0000-0000-000048000000}"/>
    <cellStyle name="Percent 2 2" xfId="42" xr:uid="{00000000-0005-0000-0000-000049000000}"/>
    <cellStyle name="Percent 2 3" xfId="43" xr:uid="{00000000-0005-0000-0000-00004A000000}"/>
    <cellStyle name="Percent 3" xfId="44" xr:uid="{00000000-0005-0000-0000-00004B000000}"/>
    <cellStyle name="Percent 4" xfId="45" xr:uid="{00000000-0005-0000-0000-00004C000000}"/>
    <cellStyle name="Percent 5" xfId="46" xr:uid="{00000000-0005-0000-0000-00004D000000}"/>
    <cellStyle name="Percent 5 2" xfId="60" xr:uid="{00000000-0005-0000-0000-00004E000000}"/>
    <cellStyle name="Percent 6" xfId="78" xr:uid="{00000000-0005-0000-0000-00004F000000}"/>
  </cellStyles>
  <dxfs count="2">
    <dxf>
      <font>
        <b val="0"/>
        <i/>
        <color rgb="FF0000FF"/>
      </font>
    </dxf>
    <dxf>
      <font>
        <color rgb="FFFF0000"/>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udcac01\vol1\HOME\PTSCRA\SYMPHONY\CRADATA\SRVBIL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VCAGMT"/>
      <sheetName val="INVLOG99"/>
      <sheetName val="INVOICELOG00"/>
      <sheetName val="INVOICELOG01"/>
      <sheetName val="INVOICELOG02"/>
      <sheetName val="60688 (B)"/>
      <sheetName val="60677"/>
      <sheetName val="60677(b)"/>
      <sheetName val="60646"/>
      <sheetName val="60646(b)"/>
      <sheetName val="60636(b)"/>
      <sheetName val="60628"/>
      <sheetName val="60628(B)"/>
      <sheetName val="60627 (F)"/>
      <sheetName val="60627"/>
      <sheetName val="60627(B)"/>
      <sheetName val="60626(b)"/>
      <sheetName val="60625(b)"/>
      <sheetName val="60624(b)"/>
      <sheetName val="60613(b) "/>
      <sheetName val="60584 (B)"/>
      <sheetName val="60579"/>
      <sheetName val="60579 (B)"/>
      <sheetName val="60595"/>
      <sheetName val="60565 (B)"/>
      <sheetName val="60544 (B)"/>
      <sheetName val="60543"/>
      <sheetName val="60543 (B) "/>
      <sheetName val="60542"/>
      <sheetName val="60542 (B)"/>
      <sheetName val="60523"/>
      <sheetName val="60505 (B)"/>
      <sheetName val="60488 (B)"/>
      <sheetName val="60486"/>
      <sheetName val="60486  (B)"/>
      <sheetName val="60476"/>
      <sheetName val="60476 (B)"/>
      <sheetName val="60475"/>
      <sheetName val="60475 (B)"/>
      <sheetName val="60474"/>
      <sheetName val="60474 (B)"/>
      <sheetName val="60473"/>
      <sheetName val="60473 (B)"/>
      <sheetName val="60412 (B)  "/>
      <sheetName val="60394 (B) "/>
      <sheetName val="60383 (B)"/>
      <sheetName val="60382 (B)"/>
      <sheetName val="60369 (B) "/>
      <sheetName val="60366"/>
      <sheetName val="60366 (B)   "/>
      <sheetName val="60367"/>
      <sheetName val="60367 (B) "/>
      <sheetName val="60331"/>
      <sheetName val="60331  (B)"/>
      <sheetName val="60595 (B)"/>
      <sheetName val="60584 (B)    (2)"/>
      <sheetName val="INVOICELOG "/>
      <sheetName val="INVOICELOG"/>
      <sheetName val="60523 (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3">
          <cell r="B3" t="str">
            <v>AUDITOR CONTROLLER - PROPERTY TAX SERVICE</v>
          </cell>
        </row>
        <row r="4">
          <cell r="B4" t="str">
            <v>ACCOUNTING SERVICE BILLING</v>
          </cell>
        </row>
        <row r="5">
          <cell r="B5" t="str">
            <v>(FOR INTERNAL USE ONLY)</v>
          </cell>
        </row>
        <row r="9">
          <cell r="B9" t="str">
            <v>Section I</v>
          </cell>
        </row>
        <row r="10">
          <cell r="B10" t="str">
            <v>REQUESTOR</v>
          </cell>
          <cell r="C10" t="str">
            <v>ORG</v>
          </cell>
          <cell r="D10" t="str">
            <v>REV ACCT</v>
          </cell>
          <cell r="E10" t="str">
            <v>DEPT</v>
          </cell>
          <cell r="F10" t="str">
            <v>HOURS/UNITS</v>
          </cell>
          <cell r="G10" t="str">
            <v>RATE</v>
          </cell>
          <cell r="H10" t="str">
            <v>COST</v>
          </cell>
        </row>
        <row r="12">
          <cell r="B12" t="str">
            <v>Center City</v>
          </cell>
          <cell r="C12">
            <v>1072</v>
          </cell>
          <cell r="D12">
            <v>9718</v>
          </cell>
          <cell r="E12" t="str">
            <v>AUDITOR</v>
          </cell>
          <cell r="F12">
            <v>67.471000000000004</v>
          </cell>
          <cell r="G12">
            <v>50</v>
          </cell>
          <cell r="H12">
            <v>3373.55</v>
          </cell>
        </row>
        <row r="13">
          <cell r="B13" t="str">
            <v xml:space="preserve"> </v>
          </cell>
        </row>
        <row r="15">
          <cell r="B15" t="str">
            <v>Regarding:</v>
          </cell>
        </row>
        <row r="16">
          <cell r="B16" t="str">
            <v>Service Billing Fee for FY 1998/99</v>
          </cell>
          <cell r="F16" t="str">
            <v>TOTAL</v>
          </cell>
          <cell r="H16">
            <v>3373.55</v>
          </cell>
        </row>
        <row r="19">
          <cell r="B19" t="str">
            <v>Section II</v>
          </cell>
        </row>
        <row r="20">
          <cell r="B20" t="str">
            <v>ADDRESS:</v>
          </cell>
        </row>
        <row r="22">
          <cell r="B22" t="str">
            <v>Centre City Development Corporation</v>
          </cell>
        </row>
        <row r="23">
          <cell r="B23" t="str">
            <v>225 Broadway, Suite 1100</v>
          </cell>
        </row>
        <row r="24">
          <cell r="B24" t="str">
            <v>San Diego, Ca 92101</v>
          </cell>
        </row>
        <row r="27">
          <cell r="B27" t="str">
            <v>ATTENTION:  Frank J. Alessi</v>
          </cell>
        </row>
        <row r="30">
          <cell r="B30" t="str">
            <v>GENERAL ACCOUNTING:</v>
          </cell>
        </row>
        <row r="32">
          <cell r="B32" t="str">
            <v>Please bill the agency shown in Section II above and use the information</v>
          </cell>
        </row>
        <row r="33">
          <cell r="B33" t="str">
            <v>in Section I for accounting purposes.</v>
          </cell>
        </row>
        <row r="35">
          <cell r="B35" t="str">
            <v>The corresponding letter and/or backup should be sent with the</v>
          </cell>
        </row>
        <row r="36">
          <cell r="B36" t="str">
            <v>original invoice to the requesting agency.  Please forward a copy of</v>
          </cell>
        </row>
        <row r="37">
          <cell r="B37" t="str">
            <v>the invoice and ensuing deposit permit to:  MS A-5  Attn: Rodger Johnson</v>
          </cell>
        </row>
        <row r="42">
          <cell r="B42" t="str">
            <v>Reviewed by</v>
          </cell>
          <cell r="E42" t="str">
            <v>Date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45139-1544-43A7-9DFE-62ABCB2E0B28}">
  <sheetPr>
    <tabColor rgb="FF00B050"/>
  </sheetPr>
  <dimension ref="A1:U72"/>
  <sheetViews>
    <sheetView tabSelected="1" view="pageBreakPreview" zoomScale="85" zoomScaleNormal="70" zoomScaleSheetLayoutView="85" workbookViewId="0">
      <pane xSplit="2" ySplit="10" topLeftCell="C11" activePane="bottomRight" state="frozen"/>
      <selection activeCell="C11" sqref="C11"/>
      <selection pane="topRight" activeCell="C11" sqref="C11"/>
      <selection pane="bottomLeft" activeCell="C11" sqref="C11"/>
      <selection pane="bottomRight" activeCell="C11" sqref="C11"/>
    </sheetView>
  </sheetViews>
  <sheetFormatPr defaultColWidth="9.140625" defaultRowHeight="12.75"/>
  <cols>
    <col min="1" max="1" width="7.28515625" style="14" customWidth="1"/>
    <col min="2" max="2" width="97.85546875" style="5" customWidth="1"/>
    <col min="3" max="3" width="23.7109375" style="7" customWidth="1"/>
    <col min="4" max="20" width="19.7109375" style="8" customWidth="1"/>
    <col min="21" max="21" width="3.7109375" style="1" customWidth="1"/>
    <col min="22" max="260" width="9.140625" style="1"/>
    <col min="261" max="261" width="7.28515625" style="1" customWidth="1"/>
    <col min="262" max="262" width="97.85546875" style="1" customWidth="1"/>
    <col min="263" max="268" width="18.7109375" style="1" customWidth="1"/>
    <col min="269" max="516" width="9.140625" style="1"/>
    <col min="517" max="517" width="7.28515625" style="1" customWidth="1"/>
    <col min="518" max="518" width="97.85546875" style="1" customWidth="1"/>
    <col min="519" max="524" width="18.7109375" style="1" customWidth="1"/>
    <col min="525" max="772" width="9.140625" style="1"/>
    <col min="773" max="773" width="7.28515625" style="1" customWidth="1"/>
    <col min="774" max="774" width="97.85546875" style="1" customWidth="1"/>
    <col min="775" max="780" width="18.7109375" style="1" customWidth="1"/>
    <col min="781" max="1028" width="9.140625" style="1"/>
    <col min="1029" max="1029" width="7.28515625" style="1" customWidth="1"/>
    <col min="1030" max="1030" width="97.85546875" style="1" customWidth="1"/>
    <col min="1031" max="1036" width="18.7109375" style="1" customWidth="1"/>
    <col min="1037" max="1284" width="9.140625" style="1"/>
    <col min="1285" max="1285" width="7.28515625" style="1" customWidth="1"/>
    <col min="1286" max="1286" width="97.85546875" style="1" customWidth="1"/>
    <col min="1287" max="1292" width="18.7109375" style="1" customWidth="1"/>
    <col min="1293" max="1540" width="9.140625" style="1"/>
    <col min="1541" max="1541" width="7.28515625" style="1" customWidth="1"/>
    <col min="1542" max="1542" width="97.85546875" style="1" customWidth="1"/>
    <col min="1543" max="1548" width="18.7109375" style="1" customWidth="1"/>
    <col min="1549" max="1796" width="9.140625" style="1"/>
    <col min="1797" max="1797" width="7.28515625" style="1" customWidth="1"/>
    <col min="1798" max="1798" width="97.85546875" style="1" customWidth="1"/>
    <col min="1799" max="1804" width="18.7109375" style="1" customWidth="1"/>
    <col min="1805" max="2052" width="9.140625" style="1"/>
    <col min="2053" max="2053" width="7.28515625" style="1" customWidth="1"/>
    <col min="2054" max="2054" width="97.85546875" style="1" customWidth="1"/>
    <col min="2055" max="2060" width="18.7109375" style="1" customWidth="1"/>
    <col min="2061" max="2308" width="9.140625" style="1"/>
    <col min="2309" max="2309" width="7.28515625" style="1" customWidth="1"/>
    <col min="2310" max="2310" width="97.85546875" style="1" customWidth="1"/>
    <col min="2311" max="2316" width="18.7109375" style="1" customWidth="1"/>
    <col min="2317" max="2564" width="9.140625" style="1"/>
    <col min="2565" max="2565" width="7.28515625" style="1" customWidth="1"/>
    <col min="2566" max="2566" width="97.85546875" style="1" customWidth="1"/>
    <col min="2567" max="2572" width="18.7109375" style="1" customWidth="1"/>
    <col min="2573" max="2820" width="9.140625" style="1"/>
    <col min="2821" max="2821" width="7.28515625" style="1" customWidth="1"/>
    <col min="2822" max="2822" width="97.85546875" style="1" customWidth="1"/>
    <col min="2823" max="2828" width="18.7109375" style="1" customWidth="1"/>
    <col min="2829" max="3076" width="9.140625" style="1"/>
    <col min="3077" max="3077" width="7.28515625" style="1" customWidth="1"/>
    <col min="3078" max="3078" width="97.85546875" style="1" customWidth="1"/>
    <col min="3079" max="3084" width="18.7109375" style="1" customWidth="1"/>
    <col min="3085" max="3332" width="9.140625" style="1"/>
    <col min="3333" max="3333" width="7.28515625" style="1" customWidth="1"/>
    <col min="3334" max="3334" width="97.85546875" style="1" customWidth="1"/>
    <col min="3335" max="3340" width="18.7109375" style="1" customWidth="1"/>
    <col min="3341" max="3588" width="9.140625" style="1"/>
    <col min="3589" max="3589" width="7.28515625" style="1" customWidth="1"/>
    <col min="3590" max="3590" width="97.85546875" style="1" customWidth="1"/>
    <col min="3591" max="3596" width="18.7109375" style="1" customWidth="1"/>
    <col min="3597" max="3844" width="9.140625" style="1"/>
    <col min="3845" max="3845" width="7.28515625" style="1" customWidth="1"/>
    <col min="3846" max="3846" width="97.85546875" style="1" customWidth="1"/>
    <col min="3847" max="3852" width="18.7109375" style="1" customWidth="1"/>
    <col min="3853" max="4100" width="9.140625" style="1"/>
    <col min="4101" max="4101" width="7.28515625" style="1" customWidth="1"/>
    <col min="4102" max="4102" width="97.85546875" style="1" customWidth="1"/>
    <col min="4103" max="4108" width="18.7109375" style="1" customWidth="1"/>
    <col min="4109" max="4356" width="9.140625" style="1"/>
    <col min="4357" max="4357" width="7.28515625" style="1" customWidth="1"/>
    <col min="4358" max="4358" width="97.85546875" style="1" customWidth="1"/>
    <col min="4359" max="4364" width="18.7109375" style="1" customWidth="1"/>
    <col min="4365" max="4612" width="9.140625" style="1"/>
    <col min="4613" max="4613" width="7.28515625" style="1" customWidth="1"/>
    <col min="4614" max="4614" width="97.85546875" style="1" customWidth="1"/>
    <col min="4615" max="4620" width="18.7109375" style="1" customWidth="1"/>
    <col min="4621" max="4868" width="9.140625" style="1"/>
    <col min="4869" max="4869" width="7.28515625" style="1" customWidth="1"/>
    <col min="4870" max="4870" width="97.85546875" style="1" customWidth="1"/>
    <col min="4871" max="4876" width="18.7109375" style="1" customWidth="1"/>
    <col min="4877" max="5124" width="9.140625" style="1"/>
    <col min="5125" max="5125" width="7.28515625" style="1" customWidth="1"/>
    <col min="5126" max="5126" width="97.85546875" style="1" customWidth="1"/>
    <col min="5127" max="5132" width="18.7109375" style="1" customWidth="1"/>
    <col min="5133" max="5380" width="9.140625" style="1"/>
    <col min="5381" max="5381" width="7.28515625" style="1" customWidth="1"/>
    <col min="5382" max="5382" width="97.85546875" style="1" customWidth="1"/>
    <col min="5383" max="5388" width="18.7109375" style="1" customWidth="1"/>
    <col min="5389" max="5636" width="9.140625" style="1"/>
    <col min="5637" max="5637" width="7.28515625" style="1" customWidth="1"/>
    <col min="5638" max="5638" width="97.85546875" style="1" customWidth="1"/>
    <col min="5639" max="5644" width="18.7109375" style="1" customWidth="1"/>
    <col min="5645" max="5892" width="9.140625" style="1"/>
    <col min="5893" max="5893" width="7.28515625" style="1" customWidth="1"/>
    <col min="5894" max="5894" width="97.85546875" style="1" customWidth="1"/>
    <col min="5895" max="5900" width="18.7109375" style="1" customWidth="1"/>
    <col min="5901" max="6148" width="9.140625" style="1"/>
    <col min="6149" max="6149" width="7.28515625" style="1" customWidth="1"/>
    <col min="6150" max="6150" width="97.85546875" style="1" customWidth="1"/>
    <col min="6151" max="6156" width="18.7109375" style="1" customWidth="1"/>
    <col min="6157" max="6404" width="9.140625" style="1"/>
    <col min="6405" max="6405" width="7.28515625" style="1" customWidth="1"/>
    <col min="6406" max="6406" width="97.85546875" style="1" customWidth="1"/>
    <col min="6407" max="6412" width="18.7109375" style="1" customWidth="1"/>
    <col min="6413" max="6660" width="9.140625" style="1"/>
    <col min="6661" max="6661" width="7.28515625" style="1" customWidth="1"/>
    <col min="6662" max="6662" width="97.85546875" style="1" customWidth="1"/>
    <col min="6663" max="6668" width="18.7109375" style="1" customWidth="1"/>
    <col min="6669" max="6916" width="9.140625" style="1"/>
    <col min="6917" max="6917" width="7.28515625" style="1" customWidth="1"/>
    <col min="6918" max="6918" width="97.85546875" style="1" customWidth="1"/>
    <col min="6919" max="6924" width="18.7109375" style="1" customWidth="1"/>
    <col min="6925" max="7172" width="9.140625" style="1"/>
    <col min="7173" max="7173" width="7.28515625" style="1" customWidth="1"/>
    <col min="7174" max="7174" width="97.85546875" style="1" customWidth="1"/>
    <col min="7175" max="7180" width="18.7109375" style="1" customWidth="1"/>
    <col min="7181" max="7428" width="9.140625" style="1"/>
    <col min="7429" max="7429" width="7.28515625" style="1" customWidth="1"/>
    <col min="7430" max="7430" width="97.85546875" style="1" customWidth="1"/>
    <col min="7431" max="7436" width="18.7109375" style="1" customWidth="1"/>
    <col min="7437" max="7684" width="9.140625" style="1"/>
    <col min="7685" max="7685" width="7.28515625" style="1" customWidth="1"/>
    <col min="7686" max="7686" width="97.85546875" style="1" customWidth="1"/>
    <col min="7687" max="7692" width="18.7109375" style="1" customWidth="1"/>
    <col min="7693" max="7940" width="9.140625" style="1"/>
    <col min="7941" max="7941" width="7.28515625" style="1" customWidth="1"/>
    <col min="7942" max="7942" width="97.85546875" style="1" customWidth="1"/>
    <col min="7943" max="7948" width="18.7109375" style="1" customWidth="1"/>
    <col min="7949" max="8196" width="9.140625" style="1"/>
    <col min="8197" max="8197" width="7.28515625" style="1" customWidth="1"/>
    <col min="8198" max="8198" width="97.85546875" style="1" customWidth="1"/>
    <col min="8199" max="8204" width="18.7109375" style="1" customWidth="1"/>
    <col min="8205" max="8452" width="9.140625" style="1"/>
    <col min="8453" max="8453" width="7.28515625" style="1" customWidth="1"/>
    <col min="8454" max="8454" width="97.85546875" style="1" customWidth="1"/>
    <col min="8455" max="8460" width="18.7109375" style="1" customWidth="1"/>
    <col min="8461" max="8708" width="9.140625" style="1"/>
    <col min="8709" max="8709" width="7.28515625" style="1" customWidth="1"/>
    <col min="8710" max="8710" width="97.85546875" style="1" customWidth="1"/>
    <col min="8711" max="8716" width="18.7109375" style="1" customWidth="1"/>
    <col min="8717" max="8964" width="9.140625" style="1"/>
    <col min="8965" max="8965" width="7.28515625" style="1" customWidth="1"/>
    <col min="8966" max="8966" width="97.85546875" style="1" customWidth="1"/>
    <col min="8967" max="8972" width="18.7109375" style="1" customWidth="1"/>
    <col min="8973" max="9220" width="9.140625" style="1"/>
    <col min="9221" max="9221" width="7.28515625" style="1" customWidth="1"/>
    <col min="9222" max="9222" width="97.85546875" style="1" customWidth="1"/>
    <col min="9223" max="9228" width="18.7109375" style="1" customWidth="1"/>
    <col min="9229" max="9476" width="9.140625" style="1"/>
    <col min="9477" max="9477" width="7.28515625" style="1" customWidth="1"/>
    <col min="9478" max="9478" width="97.85546875" style="1" customWidth="1"/>
    <col min="9479" max="9484" width="18.7109375" style="1" customWidth="1"/>
    <col min="9485" max="9732" width="9.140625" style="1"/>
    <col min="9733" max="9733" width="7.28515625" style="1" customWidth="1"/>
    <col min="9734" max="9734" width="97.85546875" style="1" customWidth="1"/>
    <col min="9735" max="9740" width="18.7109375" style="1" customWidth="1"/>
    <col min="9741" max="9988" width="9.140625" style="1"/>
    <col min="9989" max="9989" width="7.28515625" style="1" customWidth="1"/>
    <col min="9990" max="9990" width="97.85546875" style="1" customWidth="1"/>
    <col min="9991" max="9996" width="18.7109375" style="1" customWidth="1"/>
    <col min="9997" max="10244" width="9.140625" style="1"/>
    <col min="10245" max="10245" width="7.28515625" style="1" customWidth="1"/>
    <col min="10246" max="10246" width="97.85546875" style="1" customWidth="1"/>
    <col min="10247" max="10252" width="18.7109375" style="1" customWidth="1"/>
    <col min="10253" max="10500" width="9.140625" style="1"/>
    <col min="10501" max="10501" width="7.28515625" style="1" customWidth="1"/>
    <col min="10502" max="10502" width="97.85546875" style="1" customWidth="1"/>
    <col min="10503" max="10508" width="18.7109375" style="1" customWidth="1"/>
    <col min="10509" max="10756" width="9.140625" style="1"/>
    <col min="10757" max="10757" width="7.28515625" style="1" customWidth="1"/>
    <col min="10758" max="10758" width="97.85546875" style="1" customWidth="1"/>
    <col min="10759" max="10764" width="18.7109375" style="1" customWidth="1"/>
    <col min="10765" max="11012" width="9.140625" style="1"/>
    <col min="11013" max="11013" width="7.28515625" style="1" customWidth="1"/>
    <col min="11014" max="11014" width="97.85546875" style="1" customWidth="1"/>
    <col min="11015" max="11020" width="18.7109375" style="1" customWidth="1"/>
    <col min="11021" max="11268" width="9.140625" style="1"/>
    <col min="11269" max="11269" width="7.28515625" style="1" customWidth="1"/>
    <col min="11270" max="11270" width="97.85546875" style="1" customWidth="1"/>
    <col min="11271" max="11276" width="18.7109375" style="1" customWidth="1"/>
    <col min="11277" max="11524" width="9.140625" style="1"/>
    <col min="11525" max="11525" width="7.28515625" style="1" customWidth="1"/>
    <col min="11526" max="11526" width="97.85546875" style="1" customWidth="1"/>
    <col min="11527" max="11532" width="18.7109375" style="1" customWidth="1"/>
    <col min="11533" max="11780" width="9.140625" style="1"/>
    <col min="11781" max="11781" width="7.28515625" style="1" customWidth="1"/>
    <col min="11782" max="11782" width="97.85546875" style="1" customWidth="1"/>
    <col min="11783" max="11788" width="18.7109375" style="1" customWidth="1"/>
    <col min="11789" max="12036" width="9.140625" style="1"/>
    <col min="12037" max="12037" width="7.28515625" style="1" customWidth="1"/>
    <col min="12038" max="12038" width="97.85546875" style="1" customWidth="1"/>
    <col min="12039" max="12044" width="18.7109375" style="1" customWidth="1"/>
    <col min="12045" max="12292" width="9.140625" style="1"/>
    <col min="12293" max="12293" width="7.28515625" style="1" customWidth="1"/>
    <col min="12294" max="12294" width="97.85546875" style="1" customWidth="1"/>
    <col min="12295" max="12300" width="18.7109375" style="1" customWidth="1"/>
    <col min="12301" max="12548" width="9.140625" style="1"/>
    <col min="12549" max="12549" width="7.28515625" style="1" customWidth="1"/>
    <col min="12550" max="12550" width="97.85546875" style="1" customWidth="1"/>
    <col min="12551" max="12556" width="18.7109375" style="1" customWidth="1"/>
    <col min="12557" max="12804" width="9.140625" style="1"/>
    <col min="12805" max="12805" width="7.28515625" style="1" customWidth="1"/>
    <col min="12806" max="12806" width="97.85546875" style="1" customWidth="1"/>
    <col min="12807" max="12812" width="18.7109375" style="1" customWidth="1"/>
    <col min="12813" max="13060" width="9.140625" style="1"/>
    <col min="13061" max="13061" width="7.28515625" style="1" customWidth="1"/>
    <col min="13062" max="13062" width="97.85546875" style="1" customWidth="1"/>
    <col min="13063" max="13068" width="18.7109375" style="1" customWidth="1"/>
    <col min="13069" max="13316" width="9.140625" style="1"/>
    <col min="13317" max="13317" width="7.28515625" style="1" customWidth="1"/>
    <col min="13318" max="13318" width="97.85546875" style="1" customWidth="1"/>
    <col min="13319" max="13324" width="18.7109375" style="1" customWidth="1"/>
    <col min="13325" max="13572" width="9.140625" style="1"/>
    <col min="13573" max="13573" width="7.28515625" style="1" customWidth="1"/>
    <col min="13574" max="13574" width="97.85546875" style="1" customWidth="1"/>
    <col min="13575" max="13580" width="18.7109375" style="1" customWidth="1"/>
    <col min="13581" max="13828" width="9.140625" style="1"/>
    <col min="13829" max="13829" width="7.28515625" style="1" customWidth="1"/>
    <col min="13830" max="13830" width="97.85546875" style="1" customWidth="1"/>
    <col min="13831" max="13836" width="18.7109375" style="1" customWidth="1"/>
    <col min="13837" max="14084" width="9.140625" style="1"/>
    <col min="14085" max="14085" width="7.28515625" style="1" customWidth="1"/>
    <col min="14086" max="14086" width="97.85546875" style="1" customWidth="1"/>
    <col min="14087" max="14092" width="18.7109375" style="1" customWidth="1"/>
    <col min="14093" max="14340" width="9.140625" style="1"/>
    <col min="14341" max="14341" width="7.28515625" style="1" customWidth="1"/>
    <col min="14342" max="14342" width="97.85546875" style="1" customWidth="1"/>
    <col min="14343" max="14348" width="18.7109375" style="1" customWidth="1"/>
    <col min="14349" max="14596" width="9.140625" style="1"/>
    <col min="14597" max="14597" width="7.28515625" style="1" customWidth="1"/>
    <col min="14598" max="14598" width="97.85546875" style="1" customWidth="1"/>
    <col min="14599" max="14604" width="18.7109375" style="1" customWidth="1"/>
    <col min="14605" max="14852" width="9.140625" style="1"/>
    <col min="14853" max="14853" width="7.28515625" style="1" customWidth="1"/>
    <col min="14854" max="14854" width="97.85546875" style="1" customWidth="1"/>
    <col min="14855" max="14860" width="18.7109375" style="1" customWidth="1"/>
    <col min="14861" max="15108" width="9.140625" style="1"/>
    <col min="15109" max="15109" width="7.28515625" style="1" customWidth="1"/>
    <col min="15110" max="15110" width="97.85546875" style="1" customWidth="1"/>
    <col min="15111" max="15116" width="18.7109375" style="1" customWidth="1"/>
    <col min="15117" max="15364" width="9.140625" style="1"/>
    <col min="15365" max="15365" width="7.28515625" style="1" customWidth="1"/>
    <col min="15366" max="15366" width="97.85546875" style="1" customWidth="1"/>
    <col min="15367" max="15372" width="18.7109375" style="1" customWidth="1"/>
    <col min="15373" max="15620" width="9.140625" style="1"/>
    <col min="15621" max="15621" width="7.28515625" style="1" customWidth="1"/>
    <col min="15622" max="15622" width="97.85546875" style="1" customWidth="1"/>
    <col min="15623" max="15628" width="18.7109375" style="1" customWidth="1"/>
    <col min="15629" max="15876" width="9.140625" style="1"/>
    <col min="15877" max="15877" width="7.28515625" style="1" customWidth="1"/>
    <col min="15878" max="15878" width="97.85546875" style="1" customWidth="1"/>
    <col min="15879" max="15884" width="18.7109375" style="1" customWidth="1"/>
    <col min="15885" max="16132" width="9.140625" style="1"/>
    <col min="16133" max="16133" width="7.28515625" style="1" customWidth="1"/>
    <col min="16134" max="16134" width="97.85546875" style="1" customWidth="1"/>
    <col min="16135" max="16140" width="18.7109375" style="1" customWidth="1"/>
    <col min="16141" max="16384" width="9.140625" style="1"/>
  </cols>
  <sheetData>
    <row r="1" spans="1:21" ht="28.5" customHeight="1">
      <c r="A1" s="72" t="s">
        <v>49</v>
      </c>
      <c r="B1" s="72"/>
      <c r="C1" s="72"/>
      <c r="D1" s="72"/>
      <c r="E1" s="72"/>
      <c r="F1" s="72"/>
      <c r="G1" s="72"/>
      <c r="H1" s="72"/>
      <c r="I1" s="72"/>
      <c r="J1" s="72"/>
      <c r="K1" s="72"/>
      <c r="L1" s="72"/>
      <c r="M1" s="72"/>
      <c r="N1" s="72"/>
      <c r="O1" s="72"/>
      <c r="P1" s="72"/>
      <c r="Q1" s="72"/>
      <c r="R1" s="72"/>
      <c r="S1" s="72"/>
      <c r="T1" s="72"/>
    </row>
    <row r="2" spans="1:21" ht="17.100000000000001" customHeight="1">
      <c r="A2" s="51" t="s">
        <v>81</v>
      </c>
      <c r="B2" s="51"/>
      <c r="C2" s="51"/>
      <c r="D2" s="51"/>
      <c r="E2" s="51"/>
      <c r="F2" s="51"/>
      <c r="G2" s="51"/>
      <c r="H2" s="51"/>
      <c r="I2" s="51"/>
      <c r="J2" s="51"/>
      <c r="K2" s="51"/>
      <c r="L2" s="51"/>
      <c r="M2" s="51"/>
      <c r="N2" s="51"/>
      <c r="O2" s="51"/>
      <c r="P2" s="51"/>
      <c r="Q2" s="51"/>
      <c r="R2" s="51"/>
      <c r="S2" s="51"/>
      <c r="T2" s="51"/>
    </row>
    <row r="3" spans="1:21" ht="17.100000000000001" customHeight="1">
      <c r="A3" s="51" t="s">
        <v>82</v>
      </c>
      <c r="B3" s="51"/>
      <c r="C3" s="51"/>
      <c r="D3" s="51"/>
      <c r="E3" s="51"/>
      <c r="F3" s="51"/>
      <c r="G3" s="51"/>
      <c r="H3" s="51"/>
      <c r="I3" s="51"/>
      <c r="J3" s="51"/>
      <c r="K3" s="51"/>
      <c r="L3" s="51"/>
      <c r="M3" s="51"/>
      <c r="N3" s="51"/>
      <c r="O3" s="51"/>
      <c r="P3" s="51"/>
      <c r="Q3" s="51"/>
      <c r="R3" s="51"/>
      <c r="S3" s="51"/>
      <c r="T3" s="51"/>
    </row>
    <row r="4" spans="1:21" ht="17.100000000000001" customHeight="1">
      <c r="A4" s="10" t="s">
        <v>31</v>
      </c>
      <c r="B4" s="10"/>
      <c r="C4" s="10"/>
      <c r="D4" s="10"/>
      <c r="E4" s="10"/>
      <c r="F4" s="10"/>
      <c r="G4" s="10"/>
      <c r="H4" s="10"/>
      <c r="I4" s="10"/>
      <c r="J4" s="10"/>
      <c r="K4" s="10"/>
      <c r="L4" s="10"/>
      <c r="M4" s="10"/>
      <c r="N4" s="10"/>
      <c r="O4" s="10"/>
      <c r="P4" s="10"/>
      <c r="Q4" s="10"/>
      <c r="R4" s="10"/>
      <c r="S4" s="10"/>
      <c r="T4" s="10"/>
    </row>
    <row r="5" spans="1:21" ht="25.5">
      <c r="A5" s="15" t="s">
        <v>30</v>
      </c>
      <c r="B5" s="10" t="s">
        <v>29</v>
      </c>
      <c r="C5" s="43" t="s">
        <v>13</v>
      </c>
      <c r="D5" s="16" t="s">
        <v>32</v>
      </c>
      <c r="E5" s="16" t="s">
        <v>62</v>
      </c>
      <c r="F5" s="16" t="s">
        <v>46</v>
      </c>
      <c r="G5" s="16" t="s">
        <v>33</v>
      </c>
      <c r="H5" s="16" t="s">
        <v>34</v>
      </c>
      <c r="I5" s="16" t="s">
        <v>35</v>
      </c>
      <c r="J5" s="16" t="s">
        <v>47</v>
      </c>
      <c r="K5" s="16" t="s">
        <v>36</v>
      </c>
      <c r="L5" s="16" t="s">
        <v>37</v>
      </c>
      <c r="M5" s="16" t="s">
        <v>48</v>
      </c>
      <c r="N5" s="44" t="s">
        <v>65</v>
      </c>
      <c r="O5" s="16" t="s">
        <v>66</v>
      </c>
      <c r="P5" s="16" t="s">
        <v>63</v>
      </c>
      <c r="Q5" s="16" t="s">
        <v>61</v>
      </c>
      <c r="R5" s="16" t="s">
        <v>38</v>
      </c>
      <c r="S5" s="16" t="s">
        <v>39</v>
      </c>
      <c r="T5" s="44" t="s">
        <v>64</v>
      </c>
      <c r="U5" s="22"/>
    </row>
    <row r="6" spans="1:21" ht="15.95" hidden="1" customHeight="1">
      <c r="A6" s="14">
        <v>1</v>
      </c>
      <c r="B6" s="21" t="s">
        <v>50</v>
      </c>
      <c r="C6" s="21"/>
      <c r="D6" s="21"/>
      <c r="E6" s="21"/>
      <c r="F6" s="21"/>
      <c r="G6" s="21"/>
      <c r="H6" s="21"/>
      <c r="I6" s="21"/>
      <c r="J6" s="21"/>
      <c r="K6" s="21"/>
      <c r="L6" s="21"/>
      <c r="M6" s="21"/>
      <c r="N6" s="21"/>
      <c r="O6" s="21"/>
      <c r="P6" s="21"/>
      <c r="Q6" s="21"/>
      <c r="R6" s="21"/>
      <c r="S6" s="21"/>
      <c r="T6" s="21"/>
      <c r="U6" s="22"/>
    </row>
    <row r="7" spans="1:21" ht="15.95" hidden="1" customHeight="1">
      <c r="A7" s="14">
        <v>2</v>
      </c>
      <c r="B7" s="12" t="s">
        <v>11</v>
      </c>
      <c r="C7" s="3">
        <f>SUM(D7:T7)</f>
        <v>0</v>
      </c>
      <c r="D7" s="3"/>
      <c r="E7" s="3"/>
      <c r="F7" s="3"/>
      <c r="G7" s="3"/>
      <c r="H7" s="3"/>
      <c r="I7" s="3"/>
      <c r="J7" s="3"/>
      <c r="K7" s="3"/>
      <c r="L7" s="3"/>
      <c r="M7" s="3"/>
      <c r="N7" s="3"/>
      <c r="O7" s="3"/>
      <c r="P7" s="3"/>
      <c r="Q7" s="17"/>
      <c r="R7" s="18"/>
      <c r="S7" s="19"/>
      <c r="T7" s="19"/>
      <c r="U7" s="22"/>
    </row>
    <row r="8" spans="1:21" ht="15.95" hidden="1" customHeight="1">
      <c r="A8" s="14">
        <v>3</v>
      </c>
      <c r="B8" s="12" t="s">
        <v>12</v>
      </c>
      <c r="C8" s="3">
        <f>SUM(D8:T8)</f>
        <v>0</v>
      </c>
      <c r="D8" s="3"/>
      <c r="E8" s="3"/>
      <c r="F8" s="3"/>
      <c r="G8" s="3"/>
      <c r="H8" s="3"/>
      <c r="I8" s="3"/>
      <c r="J8" s="3"/>
      <c r="K8" s="3"/>
      <c r="L8" s="3"/>
      <c r="M8" s="3"/>
      <c r="N8" s="3"/>
      <c r="O8" s="3"/>
      <c r="P8" s="3"/>
      <c r="Q8" s="17"/>
      <c r="R8" s="18"/>
      <c r="S8" s="3"/>
      <c r="T8" s="3"/>
      <c r="U8" s="22"/>
    </row>
    <row r="9" spans="1:21" ht="15.95" hidden="1" customHeight="1">
      <c r="A9" s="14">
        <v>4</v>
      </c>
      <c r="B9" s="12" t="s">
        <v>24</v>
      </c>
      <c r="C9" s="3">
        <f>SUM(D9:T9)</f>
        <v>0</v>
      </c>
      <c r="D9" s="3"/>
      <c r="E9" s="3"/>
      <c r="F9" s="3"/>
      <c r="G9" s="3"/>
      <c r="H9" s="3"/>
      <c r="I9" s="3"/>
      <c r="J9" s="3"/>
      <c r="K9" s="3"/>
      <c r="L9" s="3"/>
      <c r="M9" s="3"/>
      <c r="N9" s="3"/>
      <c r="O9" s="3"/>
      <c r="P9" s="3"/>
      <c r="R9" s="3"/>
      <c r="S9" s="3"/>
      <c r="T9" s="3"/>
      <c r="U9" s="22"/>
    </row>
    <row r="10" spans="1:21" ht="15.95" hidden="1" customHeight="1">
      <c r="A10" s="14">
        <v>5</v>
      </c>
      <c r="B10" s="12" t="s">
        <v>23</v>
      </c>
      <c r="C10" s="3">
        <f>SUM(D10:T10)</f>
        <v>0</v>
      </c>
      <c r="D10" s="3"/>
      <c r="E10" s="3"/>
      <c r="F10" s="3"/>
      <c r="G10" s="3"/>
      <c r="H10" s="3"/>
      <c r="I10" s="3"/>
      <c r="J10" s="3"/>
      <c r="K10" s="3"/>
      <c r="L10" s="3"/>
      <c r="M10" s="3"/>
      <c r="N10" s="3"/>
      <c r="O10" s="3"/>
      <c r="P10" s="3"/>
      <c r="Q10" s="17"/>
      <c r="R10" s="3"/>
      <c r="S10" s="3"/>
      <c r="T10" s="3"/>
      <c r="U10" s="22"/>
    </row>
    <row r="11" spans="1:21" ht="15.95" customHeight="1" thickBot="1">
      <c r="A11" s="14">
        <v>6</v>
      </c>
      <c r="B11" s="28" t="s">
        <v>51</v>
      </c>
      <c r="C11" s="53">
        <f>SUM(D11:T11)</f>
        <v>286674476.47000003</v>
      </c>
      <c r="D11" s="53">
        <v>6367235.5500000035</v>
      </c>
      <c r="E11" s="53">
        <v>8616137.6100000013</v>
      </c>
      <c r="F11" s="53">
        <v>12233953.990000002</v>
      </c>
      <c r="G11" s="53">
        <v>9269549.3100000042</v>
      </c>
      <c r="H11" s="53">
        <v>15355102.139999999</v>
      </c>
      <c r="I11" s="53">
        <v>6967308.6100000022</v>
      </c>
      <c r="J11" s="53">
        <v>2250108.11</v>
      </c>
      <c r="K11" s="53">
        <v>2010123.4100000004</v>
      </c>
      <c r="L11" s="53">
        <v>9271782.320000004</v>
      </c>
      <c r="M11" s="53">
        <v>6947632.6400000025</v>
      </c>
      <c r="N11" s="53">
        <v>122935345.58000001</v>
      </c>
      <c r="O11" s="53">
        <v>39994486.900000013</v>
      </c>
      <c r="P11" s="53">
        <v>6230057.7800000021</v>
      </c>
      <c r="Q11" s="53">
        <v>22690618.460000005</v>
      </c>
      <c r="R11" s="53">
        <v>707453.04999999993</v>
      </c>
      <c r="S11" s="53">
        <v>12080059.880000003</v>
      </c>
      <c r="T11" s="53">
        <v>2747521.129999999</v>
      </c>
      <c r="U11" s="22"/>
    </row>
    <row r="12" spans="1:21" ht="15.95" customHeight="1" thickTop="1">
      <c r="A12" s="14">
        <v>7</v>
      </c>
      <c r="B12" s="29" t="s">
        <v>52</v>
      </c>
      <c r="C12" s="54">
        <f t="shared" ref="C12:S12" si="0">C11</f>
        <v>286674476.47000003</v>
      </c>
      <c r="D12" s="54">
        <f t="shared" si="0"/>
        <v>6367235.5500000035</v>
      </c>
      <c r="E12" s="54">
        <f t="shared" si="0"/>
        <v>8616137.6100000013</v>
      </c>
      <c r="F12" s="54">
        <f t="shared" si="0"/>
        <v>12233953.990000002</v>
      </c>
      <c r="G12" s="54">
        <f t="shared" si="0"/>
        <v>9269549.3100000042</v>
      </c>
      <c r="H12" s="54">
        <f t="shared" si="0"/>
        <v>15355102.139999999</v>
      </c>
      <c r="I12" s="54">
        <f t="shared" si="0"/>
        <v>6967308.6100000022</v>
      </c>
      <c r="J12" s="54">
        <f t="shared" si="0"/>
        <v>2250108.11</v>
      </c>
      <c r="K12" s="54">
        <f>K11</f>
        <v>2010123.4100000004</v>
      </c>
      <c r="L12" s="54">
        <f t="shared" si="0"/>
        <v>9271782.320000004</v>
      </c>
      <c r="M12" s="54">
        <f t="shared" si="0"/>
        <v>6947632.6400000025</v>
      </c>
      <c r="N12" s="54">
        <f t="shared" si="0"/>
        <v>122935345.58000001</v>
      </c>
      <c r="O12" s="54">
        <f t="shared" si="0"/>
        <v>39994486.900000013</v>
      </c>
      <c r="P12" s="54">
        <f t="shared" si="0"/>
        <v>6230057.7800000021</v>
      </c>
      <c r="Q12" s="54">
        <f t="shared" si="0"/>
        <v>22690618.460000005</v>
      </c>
      <c r="R12" s="54">
        <f t="shared" si="0"/>
        <v>707453.04999999993</v>
      </c>
      <c r="S12" s="54">
        <f t="shared" si="0"/>
        <v>12080059.880000003</v>
      </c>
      <c r="T12" s="54">
        <f>T11</f>
        <v>2747521.129999999</v>
      </c>
      <c r="U12" s="22"/>
    </row>
    <row r="13" spans="1:21" ht="15" customHeight="1">
      <c r="A13" s="14">
        <v>8</v>
      </c>
      <c r="B13" s="41" t="s">
        <v>53</v>
      </c>
      <c r="C13" s="55"/>
      <c r="D13" s="55"/>
      <c r="E13" s="55"/>
      <c r="F13" s="55"/>
      <c r="G13" s="55"/>
      <c r="H13" s="55"/>
      <c r="I13" s="55"/>
      <c r="J13" s="55"/>
      <c r="K13" s="55"/>
      <c r="L13" s="25"/>
      <c r="M13" s="25"/>
      <c r="N13" s="25"/>
      <c r="O13" s="25"/>
      <c r="P13" s="25"/>
      <c r="Q13" s="25"/>
      <c r="R13" s="25"/>
      <c r="S13" s="25"/>
      <c r="T13" s="25"/>
      <c r="U13" s="22"/>
    </row>
    <row r="14" spans="1:21" ht="15.95" customHeight="1">
      <c r="A14" s="14">
        <v>9</v>
      </c>
      <c r="B14" s="38" t="s">
        <v>25</v>
      </c>
      <c r="C14" s="11"/>
      <c r="D14" s="11"/>
      <c r="E14" s="11"/>
      <c r="F14" s="11"/>
      <c r="G14" s="11"/>
      <c r="H14" s="11"/>
      <c r="I14" s="11"/>
      <c r="J14" s="11"/>
      <c r="K14" s="11"/>
      <c r="L14" s="11"/>
      <c r="M14" s="11"/>
      <c r="N14" s="11"/>
      <c r="O14" s="11"/>
      <c r="P14" s="11"/>
      <c r="Q14" s="11"/>
      <c r="R14" s="11"/>
      <c r="S14" s="11"/>
      <c r="T14" s="11"/>
      <c r="U14" s="22"/>
    </row>
    <row r="15" spans="1:21" ht="15.95" customHeight="1">
      <c r="A15" s="14">
        <v>10</v>
      </c>
      <c r="B15" s="30" t="s">
        <v>27</v>
      </c>
      <c r="C15" s="4">
        <f>SUM(D15:T15)</f>
        <v>599346.16999999993</v>
      </c>
      <c r="D15" s="4">
        <v>17316.72</v>
      </c>
      <c r="E15" s="4">
        <v>73368.53</v>
      </c>
      <c r="F15" s="4">
        <v>11944.29</v>
      </c>
      <c r="G15" s="4">
        <v>19052.13</v>
      </c>
      <c r="H15" s="4">
        <v>17285.61</v>
      </c>
      <c r="I15" s="4">
        <v>17897.66</v>
      </c>
      <c r="J15" s="4">
        <v>23476.87</v>
      </c>
      <c r="K15" s="4">
        <v>8956.68</v>
      </c>
      <c r="L15" s="4">
        <v>57758.63</v>
      </c>
      <c r="M15" s="4">
        <v>10060</v>
      </c>
      <c r="N15" s="4">
        <v>213287.05999999997</v>
      </c>
      <c r="O15" s="4">
        <v>47675.31</v>
      </c>
      <c r="P15" s="4">
        <v>17498.23</v>
      </c>
      <c r="Q15" s="56">
        <v>17982.59</v>
      </c>
      <c r="R15" s="57">
        <v>8023.75</v>
      </c>
      <c r="S15" s="4">
        <v>20677.46</v>
      </c>
      <c r="T15" s="4">
        <v>17084.650000000001</v>
      </c>
      <c r="U15" s="22"/>
    </row>
    <row r="16" spans="1:21" ht="15.95" customHeight="1">
      <c r="A16" s="14">
        <v>11</v>
      </c>
      <c r="B16" s="30" t="s">
        <v>22</v>
      </c>
      <c r="C16" s="4">
        <f>SUM(D16:T16)</f>
        <v>3060606.5</v>
      </c>
      <c r="D16" s="4">
        <v>67245</v>
      </c>
      <c r="E16" s="4">
        <v>89455.5</v>
      </c>
      <c r="F16" s="4">
        <v>128827.5</v>
      </c>
      <c r="G16" s="4">
        <v>99984.5</v>
      </c>
      <c r="H16" s="4">
        <v>164186</v>
      </c>
      <c r="I16" s="4">
        <v>77817.5</v>
      </c>
      <c r="J16" s="4">
        <v>24160.5</v>
      </c>
      <c r="K16" s="4">
        <v>21428.5</v>
      </c>
      <c r="L16" s="4">
        <v>99993</v>
      </c>
      <c r="M16" s="4">
        <v>74166</v>
      </c>
      <c r="N16" s="4">
        <v>1326850.5</v>
      </c>
      <c r="O16" s="4">
        <v>427652</v>
      </c>
      <c r="P16" s="4">
        <v>66183</v>
      </c>
      <c r="Q16" s="4">
        <v>236772</v>
      </c>
      <c r="R16" s="4">
        <v>7193.5</v>
      </c>
      <c r="S16" s="4">
        <v>128466.5</v>
      </c>
      <c r="T16" s="4">
        <v>20225</v>
      </c>
      <c r="U16" s="22"/>
    </row>
    <row r="17" spans="1:21" ht="26.25" customHeight="1">
      <c r="A17" s="14">
        <v>12</v>
      </c>
      <c r="B17" s="31" t="s">
        <v>74</v>
      </c>
      <c r="C17" s="4">
        <f>SUM(D17:T17)</f>
        <v>0</v>
      </c>
      <c r="D17" s="4">
        <v>0</v>
      </c>
      <c r="E17" s="4">
        <v>0</v>
      </c>
      <c r="F17" s="4">
        <v>0</v>
      </c>
      <c r="G17" s="4">
        <v>0</v>
      </c>
      <c r="H17" s="4">
        <v>0</v>
      </c>
      <c r="I17" s="4">
        <v>0</v>
      </c>
      <c r="J17" s="4">
        <v>0</v>
      </c>
      <c r="K17" s="4">
        <v>0</v>
      </c>
      <c r="L17" s="4">
        <v>0</v>
      </c>
      <c r="M17" s="4">
        <v>0</v>
      </c>
      <c r="N17" s="4">
        <v>0</v>
      </c>
      <c r="O17" s="4">
        <v>0</v>
      </c>
      <c r="P17" s="4">
        <v>0</v>
      </c>
      <c r="Q17" s="4">
        <v>0</v>
      </c>
      <c r="R17" s="4">
        <v>0</v>
      </c>
      <c r="S17" s="4">
        <v>0</v>
      </c>
      <c r="T17" s="4">
        <v>0</v>
      </c>
      <c r="U17" s="22"/>
    </row>
    <row r="18" spans="1:21" ht="15.95" customHeight="1">
      <c r="A18" s="14">
        <v>13</v>
      </c>
      <c r="B18" s="48" t="s">
        <v>54</v>
      </c>
      <c r="C18" s="58">
        <f>SUM(D18:T18)</f>
        <v>3659952.67</v>
      </c>
      <c r="D18" s="58">
        <f>SUM(D15:D17)</f>
        <v>84561.72</v>
      </c>
      <c r="E18" s="58">
        <f t="shared" ref="E18:T18" si="1">SUM(E15:E17)</f>
        <v>162824.03</v>
      </c>
      <c r="F18" s="58">
        <f t="shared" si="1"/>
        <v>140771.79</v>
      </c>
      <c r="G18" s="58">
        <f t="shared" si="1"/>
        <v>119036.63</v>
      </c>
      <c r="H18" s="58">
        <f t="shared" si="1"/>
        <v>181471.61</v>
      </c>
      <c r="I18" s="58">
        <f t="shared" si="1"/>
        <v>95715.16</v>
      </c>
      <c r="J18" s="58">
        <f t="shared" si="1"/>
        <v>47637.369999999995</v>
      </c>
      <c r="K18" s="58">
        <f t="shared" si="1"/>
        <v>30385.18</v>
      </c>
      <c r="L18" s="58">
        <f t="shared" si="1"/>
        <v>157751.63</v>
      </c>
      <c r="M18" s="58">
        <f t="shared" si="1"/>
        <v>84226</v>
      </c>
      <c r="N18" s="58">
        <f t="shared" si="1"/>
        <v>1540137.56</v>
      </c>
      <c r="O18" s="58">
        <f t="shared" si="1"/>
        <v>475327.31</v>
      </c>
      <c r="P18" s="58">
        <f t="shared" si="1"/>
        <v>83681.23</v>
      </c>
      <c r="Q18" s="58">
        <f t="shared" si="1"/>
        <v>254754.59</v>
      </c>
      <c r="R18" s="58">
        <f t="shared" si="1"/>
        <v>15217.25</v>
      </c>
      <c r="S18" s="58">
        <f t="shared" si="1"/>
        <v>149143.96</v>
      </c>
      <c r="T18" s="58">
        <f t="shared" si="1"/>
        <v>37309.65</v>
      </c>
      <c r="U18" s="22"/>
    </row>
    <row r="19" spans="1:21" ht="15.95" customHeight="1">
      <c r="A19" s="14">
        <v>14</v>
      </c>
      <c r="B19" s="39" t="s">
        <v>26</v>
      </c>
      <c r="C19" s="59"/>
      <c r="D19" s="59"/>
      <c r="E19" s="59"/>
      <c r="F19" s="59"/>
      <c r="G19" s="59"/>
      <c r="H19" s="59"/>
      <c r="I19" s="59"/>
      <c r="J19" s="59"/>
      <c r="K19" s="59"/>
      <c r="L19" s="59"/>
      <c r="M19" s="59"/>
      <c r="N19" s="59"/>
      <c r="O19" s="59"/>
      <c r="P19" s="59"/>
      <c r="Q19" s="59"/>
      <c r="R19" s="59"/>
      <c r="S19" s="59"/>
      <c r="T19" s="59"/>
      <c r="U19" s="22"/>
    </row>
    <row r="20" spans="1:21" ht="15.95" customHeight="1">
      <c r="A20" s="14">
        <v>15</v>
      </c>
      <c r="B20" s="30" t="s">
        <v>0</v>
      </c>
      <c r="C20" s="4">
        <f>SUM(D20:T20)</f>
        <v>5437412.2599999998</v>
      </c>
      <c r="D20" s="4">
        <v>151219.88999999998</v>
      </c>
      <c r="E20" s="4">
        <v>118653.37</v>
      </c>
      <c r="F20" s="4">
        <v>0</v>
      </c>
      <c r="G20" s="4">
        <v>65861.75</v>
      </c>
      <c r="H20" s="4">
        <v>183607.12</v>
      </c>
      <c r="I20" s="4">
        <v>289323.37000000005</v>
      </c>
      <c r="J20" s="4">
        <v>0</v>
      </c>
      <c r="K20" s="4">
        <v>0</v>
      </c>
      <c r="L20" s="4">
        <v>222259.33</v>
      </c>
      <c r="M20" s="4">
        <v>196651.45999999996</v>
      </c>
      <c r="N20" s="4">
        <v>3989565.3999999994</v>
      </c>
      <c r="O20" s="4">
        <v>0</v>
      </c>
      <c r="P20" s="4">
        <v>195923.71000000002</v>
      </c>
      <c r="Q20" s="4">
        <v>0</v>
      </c>
      <c r="R20" s="57">
        <v>24346.46</v>
      </c>
      <c r="S20" s="4">
        <v>0.39999999999999991</v>
      </c>
      <c r="T20" s="57">
        <v>0</v>
      </c>
      <c r="U20" s="22"/>
    </row>
    <row r="21" spans="1:21" ht="15.95" customHeight="1">
      <c r="A21" s="14">
        <v>16</v>
      </c>
      <c r="B21" s="30" t="s">
        <v>1</v>
      </c>
      <c r="C21" s="4">
        <f>SUM(D21:T21)</f>
        <v>33783931.410000004</v>
      </c>
      <c r="D21" s="4">
        <v>123669.92000000001</v>
      </c>
      <c r="E21" s="4">
        <v>691723.98</v>
      </c>
      <c r="F21" s="4">
        <v>0</v>
      </c>
      <c r="G21" s="4">
        <v>1237404.1999999997</v>
      </c>
      <c r="H21" s="4">
        <v>2113716.0499999998</v>
      </c>
      <c r="I21" s="4">
        <v>329327.98999999993</v>
      </c>
      <c r="J21" s="4">
        <v>68449.350000000006</v>
      </c>
      <c r="K21" s="4">
        <v>389073.89</v>
      </c>
      <c r="L21" s="4">
        <v>1298718.32</v>
      </c>
      <c r="M21" s="4">
        <v>204442.38999999998</v>
      </c>
      <c r="N21" s="4">
        <v>14321510.889999999</v>
      </c>
      <c r="O21" s="4">
        <v>7562375.6700000009</v>
      </c>
      <c r="P21" s="4">
        <v>257878.18999999997</v>
      </c>
      <c r="Q21" s="4">
        <v>3848639.12</v>
      </c>
      <c r="R21" s="57">
        <v>31242.510000000009</v>
      </c>
      <c r="S21" s="57">
        <v>1305758.94</v>
      </c>
      <c r="T21" s="57">
        <v>0</v>
      </c>
      <c r="U21" s="22"/>
    </row>
    <row r="22" spans="1:21" ht="15.95" customHeight="1">
      <c r="A22" s="14">
        <v>17</v>
      </c>
      <c r="B22" s="30" t="s">
        <v>2</v>
      </c>
      <c r="C22" s="4">
        <f t="shared" ref="C22:C35" si="2">SUM(D22:T22)</f>
        <v>2551884.2699999996</v>
      </c>
      <c r="D22" s="4">
        <v>29508.639999999999</v>
      </c>
      <c r="E22" s="4">
        <v>9634.6</v>
      </c>
      <c r="F22" s="4">
        <v>0</v>
      </c>
      <c r="G22" s="4">
        <v>27563.840000000004</v>
      </c>
      <c r="H22" s="4">
        <v>184957.84999999998</v>
      </c>
      <c r="I22" s="4">
        <v>24.509999999999998</v>
      </c>
      <c r="J22" s="4">
        <v>0</v>
      </c>
      <c r="K22" s="4">
        <v>5519.4699999999993</v>
      </c>
      <c r="L22" s="4">
        <v>7370.5199999999986</v>
      </c>
      <c r="M22" s="4">
        <v>29951.9</v>
      </c>
      <c r="N22" s="4">
        <v>40154.11</v>
      </c>
      <c r="O22" s="4">
        <v>2067144.6099999999</v>
      </c>
      <c r="P22" s="4">
        <v>43236.46</v>
      </c>
      <c r="Q22" s="4">
        <v>53989.61</v>
      </c>
      <c r="R22" s="57">
        <v>5346.2999999999993</v>
      </c>
      <c r="S22" s="57">
        <v>35389.370000000003</v>
      </c>
      <c r="T22" s="57">
        <v>12092.480000000001</v>
      </c>
      <c r="U22" s="22"/>
    </row>
    <row r="23" spans="1:21" ht="15.95" customHeight="1">
      <c r="A23" s="45">
        <v>18</v>
      </c>
      <c r="B23" s="40" t="s">
        <v>3</v>
      </c>
      <c r="C23" s="60">
        <f t="shared" si="2"/>
        <v>3113563.28</v>
      </c>
      <c r="D23" s="60">
        <v>115962.98</v>
      </c>
      <c r="E23" s="60">
        <v>229049.37</v>
      </c>
      <c r="F23" s="60">
        <v>0</v>
      </c>
      <c r="G23" s="60">
        <v>16912.809999999998</v>
      </c>
      <c r="H23" s="60">
        <v>0</v>
      </c>
      <c r="I23" s="60">
        <v>428894.55</v>
      </c>
      <c r="J23" s="60">
        <v>0</v>
      </c>
      <c r="K23" s="60">
        <v>30391.040000000001</v>
      </c>
      <c r="L23" s="60">
        <v>42079</v>
      </c>
      <c r="M23" s="60">
        <v>244799.21</v>
      </c>
      <c r="N23" s="60">
        <v>1499172.21</v>
      </c>
      <c r="O23" s="60">
        <v>3451.5699999999997</v>
      </c>
      <c r="P23" s="60">
        <v>250622.91</v>
      </c>
      <c r="Q23" s="60">
        <v>0</v>
      </c>
      <c r="R23" s="61">
        <v>99692.599999999977</v>
      </c>
      <c r="S23" s="61">
        <v>152535.03</v>
      </c>
      <c r="T23" s="61">
        <v>0</v>
      </c>
      <c r="U23" s="22"/>
    </row>
    <row r="24" spans="1:21" ht="15.95" customHeight="1">
      <c r="A24" s="45">
        <v>19</v>
      </c>
      <c r="B24" s="30" t="s">
        <v>4</v>
      </c>
      <c r="C24" s="4">
        <f t="shared" si="2"/>
        <v>3988984.8599999989</v>
      </c>
      <c r="D24" s="4">
        <v>151849.89999999997</v>
      </c>
      <c r="E24" s="4">
        <v>299933.02</v>
      </c>
      <c r="F24" s="4">
        <v>0</v>
      </c>
      <c r="G24" s="4">
        <v>22146.779999999944</v>
      </c>
      <c r="H24" s="4">
        <v>0</v>
      </c>
      <c r="I24" s="4">
        <v>561624.04999999981</v>
      </c>
      <c r="J24" s="4">
        <v>0</v>
      </c>
      <c r="K24" s="4">
        <v>39796.119999999988</v>
      </c>
      <c r="L24" s="4">
        <v>55101.149999999987</v>
      </c>
      <c r="M24" s="4">
        <v>320556.93000000028</v>
      </c>
      <c r="N24" s="4">
        <v>1963119.2399999993</v>
      </c>
      <c r="O24" s="4">
        <v>4519.71</v>
      </c>
      <c r="P24" s="4">
        <v>328182.87000000011</v>
      </c>
      <c r="Q24" s="4">
        <v>0</v>
      </c>
      <c r="R24" s="57">
        <v>42415.23000000001</v>
      </c>
      <c r="S24" s="57">
        <v>199739.86000000007</v>
      </c>
      <c r="T24" s="57">
        <v>0</v>
      </c>
      <c r="U24" s="22"/>
    </row>
    <row r="25" spans="1:21" ht="15.95" customHeight="1">
      <c r="A25" s="45">
        <v>20</v>
      </c>
      <c r="B25" s="30" t="s">
        <v>40</v>
      </c>
      <c r="C25" s="4">
        <f>SUM(D25:T25)</f>
        <v>25222049.419999998</v>
      </c>
      <c r="D25" s="4">
        <v>0</v>
      </c>
      <c r="E25" s="4">
        <v>447606.76</v>
      </c>
      <c r="F25" s="4">
        <v>1255545.06</v>
      </c>
      <c r="G25" s="4">
        <v>766837.72</v>
      </c>
      <c r="H25" s="4">
        <v>4035778.1799999992</v>
      </c>
      <c r="I25" s="4">
        <v>0</v>
      </c>
      <c r="J25" s="4">
        <v>0</v>
      </c>
      <c r="K25" s="4">
        <v>0</v>
      </c>
      <c r="L25" s="4">
        <v>0</v>
      </c>
      <c r="M25" s="4">
        <v>0</v>
      </c>
      <c r="N25" s="4">
        <v>12154531.689999999</v>
      </c>
      <c r="O25" s="4">
        <v>4862410.3600000003</v>
      </c>
      <c r="P25" s="4">
        <v>0</v>
      </c>
      <c r="Q25" s="4">
        <v>0</v>
      </c>
      <c r="R25" s="57">
        <v>0</v>
      </c>
      <c r="S25" s="57">
        <v>1289632.8700000001</v>
      </c>
      <c r="T25" s="57">
        <v>409706.78</v>
      </c>
      <c r="U25" s="22"/>
    </row>
    <row r="26" spans="1:21" ht="15.95" customHeight="1">
      <c r="A26" s="45">
        <v>21</v>
      </c>
      <c r="B26" s="30" t="s">
        <v>43</v>
      </c>
      <c r="C26" s="4">
        <f t="shared" si="2"/>
        <v>831282.23</v>
      </c>
      <c r="D26" s="4">
        <v>0</v>
      </c>
      <c r="E26" s="4">
        <v>15057.939999999999</v>
      </c>
      <c r="F26" s="4">
        <v>0</v>
      </c>
      <c r="G26" s="4">
        <v>526015.68000000005</v>
      </c>
      <c r="H26" s="4">
        <v>0</v>
      </c>
      <c r="I26" s="4">
        <v>0</v>
      </c>
      <c r="J26" s="4">
        <v>47245.09</v>
      </c>
      <c r="K26" s="4">
        <v>88434.89</v>
      </c>
      <c r="L26" s="4">
        <v>0</v>
      </c>
      <c r="M26" s="4">
        <v>0</v>
      </c>
      <c r="N26" s="4">
        <v>113542.27</v>
      </c>
      <c r="O26" s="4">
        <v>1837.7</v>
      </c>
      <c r="P26" s="4">
        <v>0</v>
      </c>
      <c r="Q26" s="4">
        <v>0</v>
      </c>
      <c r="R26" s="57">
        <v>0</v>
      </c>
      <c r="S26" s="57">
        <v>39148.660000000003</v>
      </c>
      <c r="T26" s="57">
        <v>0</v>
      </c>
      <c r="U26" s="22"/>
    </row>
    <row r="27" spans="1:21" ht="15.95" customHeight="1">
      <c r="A27" s="45">
        <v>22</v>
      </c>
      <c r="B27" s="40" t="s">
        <v>5</v>
      </c>
      <c r="C27" s="60">
        <f t="shared" si="2"/>
        <v>517234.11999999994</v>
      </c>
      <c r="D27" s="60">
        <v>34946.15</v>
      </c>
      <c r="E27" s="60">
        <v>26506.57</v>
      </c>
      <c r="F27" s="60">
        <v>0</v>
      </c>
      <c r="G27" s="60">
        <v>38595.17</v>
      </c>
      <c r="H27" s="60">
        <v>0</v>
      </c>
      <c r="I27" s="60">
        <v>45762.34</v>
      </c>
      <c r="J27" s="60">
        <v>0</v>
      </c>
      <c r="K27" s="60">
        <v>12633.03</v>
      </c>
      <c r="L27" s="60">
        <v>4721.8599999999997</v>
      </c>
      <c r="M27" s="60">
        <v>57628.98</v>
      </c>
      <c r="N27" s="60">
        <v>228054.98</v>
      </c>
      <c r="O27" s="60">
        <v>0</v>
      </c>
      <c r="P27" s="60">
        <v>44237.23</v>
      </c>
      <c r="Q27" s="60">
        <v>0</v>
      </c>
      <c r="R27" s="61">
        <v>9179.5499999999993</v>
      </c>
      <c r="S27" s="61">
        <v>12954.19</v>
      </c>
      <c r="T27" s="61">
        <v>2014.07</v>
      </c>
      <c r="U27" s="22"/>
    </row>
    <row r="28" spans="1:21" ht="15.95" customHeight="1">
      <c r="A28" s="45">
        <v>23</v>
      </c>
      <c r="B28" s="30" t="s">
        <v>6</v>
      </c>
      <c r="C28" s="4">
        <f t="shared" si="2"/>
        <v>571679.80000000016</v>
      </c>
      <c r="D28" s="4">
        <v>38624.69999999999</v>
      </c>
      <c r="E28" s="4">
        <v>29296.739999999991</v>
      </c>
      <c r="F28" s="4">
        <v>0</v>
      </c>
      <c r="G28" s="4">
        <v>42657.810000000012</v>
      </c>
      <c r="H28" s="4">
        <v>0</v>
      </c>
      <c r="I28" s="4">
        <v>50579.419999999984</v>
      </c>
      <c r="J28" s="4">
        <v>0</v>
      </c>
      <c r="K28" s="4">
        <v>13962.830000000007</v>
      </c>
      <c r="L28" s="4">
        <v>5218.8900000000021</v>
      </c>
      <c r="M28" s="4">
        <v>63695.179999999986</v>
      </c>
      <c r="N28" s="4">
        <v>252060.78000000009</v>
      </c>
      <c r="O28" s="4">
        <v>0</v>
      </c>
      <c r="P28" s="4">
        <v>48893.789999999986</v>
      </c>
      <c r="Q28" s="4">
        <v>0</v>
      </c>
      <c r="R28" s="57">
        <v>10145.810000000001</v>
      </c>
      <c r="S28" s="57">
        <v>14317.779999999997</v>
      </c>
      <c r="T28" s="57">
        <v>2226.0700000000015</v>
      </c>
      <c r="U28" s="22"/>
    </row>
    <row r="29" spans="1:21" ht="15.95" customHeight="1">
      <c r="A29" s="45">
        <v>24</v>
      </c>
      <c r="B29" s="30" t="s">
        <v>41</v>
      </c>
      <c r="C29" s="4">
        <f t="shared" si="2"/>
        <v>3505878.7800000007</v>
      </c>
      <c r="D29" s="4">
        <v>0</v>
      </c>
      <c r="E29" s="4">
        <v>47619.83</v>
      </c>
      <c r="F29" s="4">
        <v>0</v>
      </c>
      <c r="G29" s="4">
        <v>0</v>
      </c>
      <c r="H29" s="4">
        <v>408984.01999999996</v>
      </c>
      <c r="I29" s="4">
        <v>0</v>
      </c>
      <c r="J29" s="4">
        <v>0</v>
      </c>
      <c r="K29" s="4">
        <v>0</v>
      </c>
      <c r="L29" s="4">
        <v>168999.03999999998</v>
      </c>
      <c r="M29" s="4">
        <v>0</v>
      </c>
      <c r="N29" s="4">
        <v>1500235.2300000002</v>
      </c>
      <c r="O29" s="4">
        <v>730738.28</v>
      </c>
      <c r="P29" s="4">
        <v>0</v>
      </c>
      <c r="Q29" s="4">
        <v>607501.53</v>
      </c>
      <c r="R29" s="57">
        <v>0</v>
      </c>
      <c r="S29" s="57">
        <v>41800.85</v>
      </c>
      <c r="T29" s="57">
        <v>0</v>
      </c>
      <c r="U29" s="22"/>
    </row>
    <row r="30" spans="1:21" ht="15.95" customHeight="1">
      <c r="A30" s="45">
        <v>25</v>
      </c>
      <c r="B30" s="30" t="s">
        <v>44</v>
      </c>
      <c r="C30" s="4">
        <f t="shared" si="2"/>
        <v>268139.78999999998</v>
      </c>
      <c r="D30" s="4">
        <v>0</v>
      </c>
      <c r="E30" s="4">
        <v>1587.37</v>
      </c>
      <c r="F30" s="4">
        <v>0</v>
      </c>
      <c r="G30" s="4">
        <v>189728.49</v>
      </c>
      <c r="H30" s="4">
        <v>0</v>
      </c>
      <c r="I30" s="4">
        <v>0</v>
      </c>
      <c r="J30" s="4">
        <v>9092.7199999999993</v>
      </c>
      <c r="K30" s="4">
        <v>33510.26</v>
      </c>
      <c r="L30" s="4">
        <v>0</v>
      </c>
      <c r="M30" s="4">
        <v>0</v>
      </c>
      <c r="N30" s="4">
        <v>17895.239999999998</v>
      </c>
      <c r="O30" s="4">
        <v>0</v>
      </c>
      <c r="P30" s="4">
        <v>0</v>
      </c>
      <c r="Q30" s="4">
        <v>0</v>
      </c>
      <c r="R30" s="57">
        <v>0</v>
      </c>
      <c r="S30" s="57">
        <v>0</v>
      </c>
      <c r="T30" s="57">
        <v>16325.71</v>
      </c>
      <c r="U30" s="22"/>
    </row>
    <row r="31" spans="1:21" ht="15.95" customHeight="1">
      <c r="A31" s="45">
        <v>26</v>
      </c>
      <c r="B31" s="40" t="s">
        <v>7</v>
      </c>
      <c r="C31" s="60">
        <f t="shared" si="2"/>
        <v>62624.66</v>
      </c>
      <c r="D31" s="60">
        <v>4208.8100000000004</v>
      </c>
      <c r="E31" s="60">
        <v>3542.08</v>
      </c>
      <c r="F31" s="60">
        <v>0</v>
      </c>
      <c r="G31" s="60">
        <v>2418.67</v>
      </c>
      <c r="H31" s="60">
        <v>0</v>
      </c>
      <c r="I31" s="60">
        <v>8160.89</v>
      </c>
      <c r="J31" s="60">
        <v>0</v>
      </c>
      <c r="K31" s="60">
        <v>1091.6500000000001</v>
      </c>
      <c r="L31" s="60">
        <v>842.17</v>
      </c>
      <c r="M31" s="60">
        <v>6947.23</v>
      </c>
      <c r="N31" s="60">
        <v>23669.91</v>
      </c>
      <c r="O31" s="60">
        <v>0</v>
      </c>
      <c r="P31" s="60">
        <v>3718.56</v>
      </c>
      <c r="Q31" s="60">
        <v>0</v>
      </c>
      <c r="R31" s="61">
        <v>1080.6600000000001</v>
      </c>
      <c r="S31" s="61">
        <v>6944.03</v>
      </c>
      <c r="T31" s="61">
        <v>0</v>
      </c>
      <c r="U31" s="22"/>
    </row>
    <row r="32" spans="1:21" ht="15.95" customHeight="1">
      <c r="A32" s="45">
        <v>27</v>
      </c>
      <c r="B32" s="30" t="s">
        <v>8</v>
      </c>
      <c r="C32" s="4">
        <f t="shared" si="2"/>
        <v>266978.76</v>
      </c>
      <c r="D32" s="4">
        <v>17942.810000000001</v>
      </c>
      <c r="E32" s="4">
        <v>15100.430000000002</v>
      </c>
      <c r="F32" s="4">
        <v>0</v>
      </c>
      <c r="G32" s="4">
        <v>10311.18</v>
      </c>
      <c r="H32" s="4">
        <v>0</v>
      </c>
      <c r="I32" s="4">
        <v>34791.15</v>
      </c>
      <c r="J32" s="4">
        <v>0</v>
      </c>
      <c r="K32" s="4">
        <v>4653.880000000001</v>
      </c>
      <c r="L32" s="4">
        <v>3590.2899999999991</v>
      </c>
      <c r="M32" s="4">
        <v>29617.149999999998</v>
      </c>
      <c r="N32" s="4">
        <v>100908.56999999999</v>
      </c>
      <c r="O32" s="4">
        <v>0</v>
      </c>
      <c r="P32" s="4">
        <v>15852.83</v>
      </c>
      <c r="Q32" s="4">
        <v>0</v>
      </c>
      <c r="R32" s="57">
        <v>4606.9999999999991</v>
      </c>
      <c r="S32" s="57">
        <v>29603.47</v>
      </c>
      <c r="T32" s="57">
        <v>0</v>
      </c>
      <c r="U32" s="22"/>
    </row>
    <row r="33" spans="1:21" ht="15.95" customHeight="1">
      <c r="A33" s="45">
        <v>28</v>
      </c>
      <c r="B33" s="30" t="s">
        <v>42</v>
      </c>
      <c r="C33" s="4">
        <f t="shared" si="2"/>
        <v>1501760.5</v>
      </c>
      <c r="D33" s="4">
        <v>0</v>
      </c>
      <c r="E33" s="4">
        <v>24956.05</v>
      </c>
      <c r="F33" s="4">
        <v>0</v>
      </c>
      <c r="G33" s="4">
        <v>0</v>
      </c>
      <c r="H33" s="4">
        <v>184242.55000000002</v>
      </c>
      <c r="I33" s="4">
        <v>0</v>
      </c>
      <c r="J33" s="4">
        <v>0</v>
      </c>
      <c r="K33" s="4">
        <v>0</v>
      </c>
      <c r="L33" s="4">
        <v>179134.93</v>
      </c>
      <c r="M33" s="4">
        <v>0</v>
      </c>
      <c r="N33" s="4">
        <v>452673.23000000004</v>
      </c>
      <c r="O33" s="4">
        <v>493692.20999999996</v>
      </c>
      <c r="P33" s="4">
        <v>0</v>
      </c>
      <c r="Q33" s="4">
        <v>152555.95000000001</v>
      </c>
      <c r="R33" s="57">
        <v>0</v>
      </c>
      <c r="S33" s="57">
        <v>0</v>
      </c>
      <c r="T33" s="57">
        <v>14505.580000000002</v>
      </c>
      <c r="U33" s="22"/>
    </row>
    <row r="34" spans="1:21" ht="15.95" customHeight="1">
      <c r="A34" s="45">
        <v>29</v>
      </c>
      <c r="B34" s="30" t="s">
        <v>45</v>
      </c>
      <c r="C34" s="4">
        <f>SUM(D34:T34)</f>
        <v>63405.679999999993</v>
      </c>
      <c r="D34" s="4">
        <v>0</v>
      </c>
      <c r="E34" s="4">
        <v>715.1</v>
      </c>
      <c r="F34" s="4">
        <v>0</v>
      </c>
      <c r="G34" s="4">
        <v>29813.109999999997</v>
      </c>
      <c r="H34" s="4">
        <v>0</v>
      </c>
      <c r="I34" s="4">
        <v>0</v>
      </c>
      <c r="J34" s="4">
        <v>1395.25</v>
      </c>
      <c r="K34" s="4">
        <v>7104.37</v>
      </c>
      <c r="L34" s="4">
        <v>0</v>
      </c>
      <c r="M34" s="4">
        <v>0</v>
      </c>
      <c r="N34" s="4">
        <v>5893.19</v>
      </c>
      <c r="O34" s="4">
        <v>0</v>
      </c>
      <c r="P34" s="4">
        <v>0</v>
      </c>
      <c r="Q34" s="4">
        <v>0</v>
      </c>
      <c r="R34" s="57">
        <v>0</v>
      </c>
      <c r="S34" s="57">
        <v>18484.66</v>
      </c>
      <c r="T34" s="57">
        <v>0</v>
      </c>
      <c r="U34" s="22"/>
    </row>
    <row r="35" spans="1:21" ht="15.95" customHeight="1">
      <c r="A35" s="45">
        <v>30</v>
      </c>
      <c r="B35" s="40" t="s">
        <v>70</v>
      </c>
      <c r="C35" s="60">
        <f t="shared" si="2"/>
        <v>2297803.8800000004</v>
      </c>
      <c r="D35" s="60">
        <v>117883.2</v>
      </c>
      <c r="E35" s="60">
        <v>161291.71999999997</v>
      </c>
      <c r="F35" s="60">
        <v>0</v>
      </c>
      <c r="G35" s="60">
        <v>29147.820000000003</v>
      </c>
      <c r="H35" s="60">
        <v>0</v>
      </c>
      <c r="I35" s="60">
        <v>343058.73</v>
      </c>
      <c r="J35" s="60">
        <v>0</v>
      </c>
      <c r="K35" s="60">
        <v>17908.72</v>
      </c>
      <c r="L35" s="60">
        <v>28304.710000000006</v>
      </c>
      <c r="M35" s="60">
        <v>224536.57000000004</v>
      </c>
      <c r="N35" s="60">
        <v>1081538.5900000001</v>
      </c>
      <c r="O35" s="60">
        <v>2350.5200000000004</v>
      </c>
      <c r="P35" s="60">
        <v>147419.45000000001</v>
      </c>
      <c r="Q35" s="60">
        <v>0</v>
      </c>
      <c r="R35" s="61">
        <v>24419.31</v>
      </c>
      <c r="S35" s="60">
        <v>118891.07</v>
      </c>
      <c r="T35" s="60">
        <v>1053.4700000000003</v>
      </c>
      <c r="U35" s="22"/>
    </row>
    <row r="36" spans="1:21" ht="15.95" customHeight="1">
      <c r="A36" s="14">
        <v>31</v>
      </c>
      <c r="B36" s="48" t="s">
        <v>59</v>
      </c>
      <c r="C36" s="58">
        <f>SUM(D36:T36)</f>
        <v>83984613.699999988</v>
      </c>
      <c r="D36" s="58">
        <f>SUM(D20:D35)</f>
        <v>785817</v>
      </c>
      <c r="E36" s="58">
        <f t="shared" ref="E36:T36" si="3">SUM(E20:E35)</f>
        <v>2122274.9300000002</v>
      </c>
      <c r="F36" s="58">
        <f t="shared" si="3"/>
        <v>1255545.06</v>
      </c>
      <c r="G36" s="58">
        <f t="shared" si="3"/>
        <v>3005415.03</v>
      </c>
      <c r="H36" s="58">
        <f t="shared" si="3"/>
        <v>7111285.7699999986</v>
      </c>
      <c r="I36" s="58">
        <f t="shared" si="3"/>
        <v>2091546.9999999995</v>
      </c>
      <c r="J36" s="58">
        <f t="shared" si="3"/>
        <v>126182.41</v>
      </c>
      <c r="K36" s="58">
        <f t="shared" si="3"/>
        <v>644080.14999999991</v>
      </c>
      <c r="L36" s="58">
        <f t="shared" si="3"/>
        <v>2016340.21</v>
      </c>
      <c r="M36" s="58">
        <f t="shared" si="3"/>
        <v>1378827.0000000002</v>
      </c>
      <c r="N36" s="58">
        <f t="shared" si="3"/>
        <v>37744525.529999994</v>
      </c>
      <c r="O36" s="58">
        <f t="shared" si="3"/>
        <v>15728520.629999999</v>
      </c>
      <c r="P36" s="58">
        <f t="shared" si="3"/>
        <v>1335966.0000000002</v>
      </c>
      <c r="Q36" s="58">
        <f t="shared" si="3"/>
        <v>4662686.21</v>
      </c>
      <c r="R36" s="58">
        <f t="shared" si="3"/>
        <v>252475.43</v>
      </c>
      <c r="S36" s="58">
        <f t="shared" si="3"/>
        <v>3265201.18</v>
      </c>
      <c r="T36" s="58">
        <f t="shared" si="3"/>
        <v>457924.16000000003</v>
      </c>
      <c r="U36" s="22"/>
    </row>
    <row r="37" spans="1:21" ht="15.95" customHeight="1" thickBot="1">
      <c r="A37" s="14">
        <v>32</v>
      </c>
      <c r="B37" s="32" t="s">
        <v>58</v>
      </c>
      <c r="C37" s="62">
        <f>SUM(D37:T37)</f>
        <v>87644566.370000005</v>
      </c>
      <c r="D37" s="62">
        <f>D18+D36</f>
        <v>870378.72</v>
      </c>
      <c r="E37" s="62">
        <f t="shared" ref="E37:T37" si="4">E18+E36</f>
        <v>2285098.96</v>
      </c>
      <c r="F37" s="62">
        <f t="shared" si="4"/>
        <v>1396316.85</v>
      </c>
      <c r="G37" s="62">
        <f t="shared" si="4"/>
        <v>3124451.6599999997</v>
      </c>
      <c r="H37" s="62">
        <f t="shared" si="4"/>
        <v>7292757.379999999</v>
      </c>
      <c r="I37" s="62">
        <f t="shared" si="4"/>
        <v>2187262.1599999997</v>
      </c>
      <c r="J37" s="62">
        <f t="shared" si="4"/>
        <v>173819.78</v>
      </c>
      <c r="K37" s="62">
        <f t="shared" si="4"/>
        <v>674465.33</v>
      </c>
      <c r="L37" s="62">
        <f t="shared" si="4"/>
        <v>2174091.84</v>
      </c>
      <c r="M37" s="62">
        <f t="shared" si="4"/>
        <v>1463053.0000000002</v>
      </c>
      <c r="N37" s="62">
        <f t="shared" si="4"/>
        <v>39284663.089999996</v>
      </c>
      <c r="O37" s="62">
        <f t="shared" si="4"/>
        <v>16203847.939999999</v>
      </c>
      <c r="P37" s="62">
        <f t="shared" si="4"/>
        <v>1419647.2300000002</v>
      </c>
      <c r="Q37" s="62">
        <f t="shared" si="4"/>
        <v>4917440.8</v>
      </c>
      <c r="R37" s="62">
        <f t="shared" si="4"/>
        <v>267692.68</v>
      </c>
      <c r="S37" s="62">
        <f t="shared" si="4"/>
        <v>3414345.14</v>
      </c>
      <c r="T37" s="62">
        <f t="shared" si="4"/>
        <v>495233.81000000006</v>
      </c>
      <c r="U37" s="22"/>
    </row>
    <row r="38" spans="1:21" ht="19.149999999999999" customHeight="1" thickTop="1">
      <c r="A38" s="14">
        <v>33</v>
      </c>
      <c r="B38" s="27" t="s">
        <v>60</v>
      </c>
      <c r="C38" s="63">
        <f>SUM(D38:T38)</f>
        <v>199029910.10000005</v>
      </c>
      <c r="D38" s="63">
        <f>D12-D37</f>
        <v>5496856.8300000038</v>
      </c>
      <c r="E38" s="63">
        <f t="shared" ref="E38:T38" si="5">E12-E37</f>
        <v>6331038.6500000013</v>
      </c>
      <c r="F38" s="63">
        <f t="shared" si="5"/>
        <v>10837637.140000002</v>
      </c>
      <c r="G38" s="63">
        <f t="shared" si="5"/>
        <v>6145097.6500000041</v>
      </c>
      <c r="H38" s="63">
        <f t="shared" si="5"/>
        <v>8062344.7599999998</v>
      </c>
      <c r="I38" s="63">
        <f t="shared" si="5"/>
        <v>4780046.450000003</v>
      </c>
      <c r="J38" s="63">
        <f t="shared" si="5"/>
        <v>2076288.3299999998</v>
      </c>
      <c r="K38" s="63">
        <f t="shared" si="5"/>
        <v>1335658.0800000005</v>
      </c>
      <c r="L38" s="63">
        <f t="shared" si="5"/>
        <v>7097690.4800000042</v>
      </c>
      <c r="M38" s="63">
        <f t="shared" si="5"/>
        <v>5484579.6400000025</v>
      </c>
      <c r="N38" s="63">
        <f t="shared" si="5"/>
        <v>83650682.49000001</v>
      </c>
      <c r="O38" s="63">
        <f t="shared" si="5"/>
        <v>23790638.960000016</v>
      </c>
      <c r="P38" s="63">
        <f t="shared" si="5"/>
        <v>4810410.5500000017</v>
      </c>
      <c r="Q38" s="63">
        <f t="shared" si="5"/>
        <v>17773177.660000004</v>
      </c>
      <c r="R38" s="63">
        <f t="shared" si="5"/>
        <v>439760.36999999994</v>
      </c>
      <c r="S38" s="63">
        <f t="shared" si="5"/>
        <v>8665714.7400000021</v>
      </c>
      <c r="T38" s="63">
        <f t="shared" si="5"/>
        <v>2252287.3199999989</v>
      </c>
      <c r="U38" s="22"/>
    </row>
    <row r="39" spans="1:21" ht="18" customHeight="1">
      <c r="A39" s="14">
        <v>34</v>
      </c>
      <c r="B39" s="41" t="s">
        <v>77</v>
      </c>
      <c r="C39" s="55"/>
      <c r="D39" s="55"/>
      <c r="E39" s="55"/>
      <c r="F39" s="55"/>
      <c r="G39" s="55"/>
      <c r="H39" s="55"/>
      <c r="I39" s="55"/>
      <c r="J39" s="55"/>
      <c r="K39" s="55"/>
      <c r="L39" s="25"/>
      <c r="M39" s="25"/>
      <c r="N39" s="25"/>
      <c r="O39" s="25"/>
      <c r="P39" s="25"/>
      <c r="Q39" s="25"/>
      <c r="R39" s="25"/>
      <c r="S39" s="25"/>
      <c r="T39" s="25"/>
      <c r="U39" s="22"/>
    </row>
    <row r="40" spans="1:21" ht="18" customHeight="1">
      <c r="A40" s="14">
        <v>35</v>
      </c>
      <c r="B40" s="31" t="s">
        <v>55</v>
      </c>
      <c r="C40" s="64">
        <f>SUM(D40:T40)</f>
        <v>82374147</v>
      </c>
      <c r="D40" s="64">
        <v>98183</v>
      </c>
      <c r="E40" s="64">
        <v>2826200</v>
      </c>
      <c r="F40" s="64">
        <v>11956070</v>
      </c>
      <c r="G40" s="64">
        <v>1323649</v>
      </c>
      <c r="H40" s="64">
        <v>0</v>
      </c>
      <c r="I40" s="64">
        <v>2848819</v>
      </c>
      <c r="J40" s="64">
        <v>75537</v>
      </c>
      <c r="K40" s="64">
        <v>683558</v>
      </c>
      <c r="L40" s="64">
        <v>610364</v>
      </c>
      <c r="M40" s="64">
        <v>426969</v>
      </c>
      <c r="N40" s="64">
        <v>37889530</v>
      </c>
      <c r="O40" s="64">
        <v>11106055</v>
      </c>
      <c r="P40" s="64">
        <v>1659691</v>
      </c>
      <c r="Q40" s="64">
        <v>7223774</v>
      </c>
      <c r="R40" s="64">
        <v>100899</v>
      </c>
      <c r="S40" s="64">
        <v>3053407</v>
      </c>
      <c r="T40" s="64">
        <v>491442</v>
      </c>
      <c r="U40" s="22"/>
    </row>
    <row r="41" spans="1:21" ht="15.95" customHeight="1">
      <c r="A41" s="14">
        <v>36</v>
      </c>
      <c r="B41" s="31" t="s">
        <v>56</v>
      </c>
      <c r="C41" s="64">
        <f>SUM(D41:T41)</f>
        <v>2583775</v>
      </c>
      <c r="D41" s="64">
        <v>125000</v>
      </c>
      <c r="E41" s="64">
        <v>0</v>
      </c>
      <c r="F41" s="64">
        <v>0</v>
      </c>
      <c r="G41" s="64">
        <v>75000</v>
      </c>
      <c r="H41" s="64">
        <v>125000</v>
      </c>
      <c r="I41" s="64">
        <v>125000</v>
      </c>
      <c r="J41" s="64">
        <v>83955</v>
      </c>
      <c r="K41" s="64">
        <v>50000</v>
      </c>
      <c r="L41" s="64">
        <v>0</v>
      </c>
      <c r="M41" s="64">
        <v>0</v>
      </c>
      <c r="N41" s="64">
        <v>1363765</v>
      </c>
      <c r="O41" s="64">
        <v>287215</v>
      </c>
      <c r="P41" s="64">
        <v>18790</v>
      </c>
      <c r="Q41" s="64">
        <v>190050</v>
      </c>
      <c r="R41" s="64">
        <v>0</v>
      </c>
      <c r="S41" s="64">
        <v>125000</v>
      </c>
      <c r="T41" s="64">
        <v>15000</v>
      </c>
      <c r="U41" s="22"/>
    </row>
    <row r="42" spans="1:21" ht="15.95" customHeight="1">
      <c r="A42" s="14">
        <v>37</v>
      </c>
      <c r="B42" s="52" t="s">
        <v>71</v>
      </c>
      <c r="C42" s="64"/>
      <c r="D42" s="64"/>
      <c r="E42" s="64"/>
      <c r="F42" s="64"/>
      <c r="G42" s="64"/>
      <c r="H42" s="64"/>
      <c r="I42" s="64"/>
      <c r="J42" s="64"/>
      <c r="K42" s="64"/>
      <c r="L42" s="64"/>
      <c r="M42" s="64"/>
      <c r="N42" s="64"/>
      <c r="O42" s="64"/>
      <c r="P42" s="64"/>
      <c r="Q42" s="64"/>
      <c r="R42" s="64"/>
      <c r="S42" s="64"/>
      <c r="T42" s="64"/>
      <c r="U42" s="22"/>
    </row>
    <row r="43" spans="1:21" ht="18" customHeight="1">
      <c r="A43" s="14">
        <v>38</v>
      </c>
      <c r="B43" s="49" t="s">
        <v>80</v>
      </c>
      <c r="C43" s="65">
        <f>SUM(D43:T43)</f>
        <v>84957922</v>
      </c>
      <c r="D43" s="65">
        <f>SUM(D40:D42)</f>
        <v>223183</v>
      </c>
      <c r="E43" s="65">
        <f t="shared" ref="E43:T43" si="6">SUM(E40:E42)</f>
        <v>2826200</v>
      </c>
      <c r="F43" s="65">
        <f t="shared" si="6"/>
        <v>11956070</v>
      </c>
      <c r="G43" s="65">
        <f t="shared" si="6"/>
        <v>1398649</v>
      </c>
      <c r="H43" s="65">
        <f t="shared" si="6"/>
        <v>125000</v>
      </c>
      <c r="I43" s="65">
        <f t="shared" si="6"/>
        <v>2973819</v>
      </c>
      <c r="J43" s="65">
        <f t="shared" si="6"/>
        <v>159492</v>
      </c>
      <c r="K43" s="65">
        <f t="shared" si="6"/>
        <v>733558</v>
      </c>
      <c r="L43" s="65">
        <f t="shared" si="6"/>
        <v>610364</v>
      </c>
      <c r="M43" s="65">
        <f t="shared" si="6"/>
        <v>426969</v>
      </c>
      <c r="N43" s="65">
        <f t="shared" si="6"/>
        <v>39253295</v>
      </c>
      <c r="O43" s="65">
        <f t="shared" si="6"/>
        <v>11393270</v>
      </c>
      <c r="P43" s="65">
        <f t="shared" si="6"/>
        <v>1678481</v>
      </c>
      <c r="Q43" s="65">
        <f t="shared" si="6"/>
        <v>7413824</v>
      </c>
      <c r="R43" s="65">
        <f t="shared" si="6"/>
        <v>100899</v>
      </c>
      <c r="S43" s="65">
        <f t="shared" si="6"/>
        <v>3178407</v>
      </c>
      <c r="T43" s="65">
        <f t="shared" si="6"/>
        <v>506442</v>
      </c>
      <c r="U43" s="22"/>
    </row>
    <row r="44" spans="1:21" ht="18.75" customHeight="1">
      <c r="A44" s="14">
        <v>39</v>
      </c>
      <c r="B44" s="38" t="s">
        <v>67</v>
      </c>
      <c r="C44" s="11"/>
      <c r="D44" s="11"/>
      <c r="E44" s="11"/>
      <c r="F44" s="11"/>
      <c r="G44" s="11"/>
      <c r="H44" s="11"/>
      <c r="I44" s="11"/>
      <c r="J44" s="11"/>
      <c r="K44" s="11"/>
      <c r="L44" s="59"/>
      <c r="M44" s="59"/>
      <c r="N44" s="59"/>
      <c r="O44" s="59"/>
      <c r="P44" s="59"/>
      <c r="Q44" s="59"/>
      <c r="R44" s="59"/>
      <c r="S44" s="59"/>
      <c r="T44" s="59"/>
      <c r="U44" s="22"/>
    </row>
    <row r="45" spans="1:21" ht="18" customHeight="1">
      <c r="A45" s="14">
        <v>40</v>
      </c>
      <c r="B45" s="31" t="s">
        <v>55</v>
      </c>
      <c r="C45" s="64">
        <f>SUM(D45:T45)</f>
        <v>81255714.140000001</v>
      </c>
      <c r="D45" s="64">
        <f t="shared" ref="D45:T46" si="7">D40</f>
        <v>98183</v>
      </c>
      <c r="E45" s="64">
        <f t="shared" si="7"/>
        <v>2826200</v>
      </c>
      <c r="F45" s="64">
        <f>+F38</f>
        <v>10837637.140000002</v>
      </c>
      <c r="G45" s="64">
        <f t="shared" si="7"/>
        <v>1323649</v>
      </c>
      <c r="H45" s="64">
        <f t="shared" si="7"/>
        <v>0</v>
      </c>
      <c r="I45" s="64">
        <f t="shared" si="7"/>
        <v>2848819</v>
      </c>
      <c r="J45" s="64">
        <f>J40</f>
        <v>75537</v>
      </c>
      <c r="K45" s="64">
        <f>K40</f>
        <v>683558</v>
      </c>
      <c r="L45" s="64">
        <f t="shared" si="7"/>
        <v>610364</v>
      </c>
      <c r="M45" s="64">
        <f t="shared" si="7"/>
        <v>426969</v>
      </c>
      <c r="N45" s="64">
        <f t="shared" si="7"/>
        <v>37889530</v>
      </c>
      <c r="O45" s="64">
        <f t="shared" si="7"/>
        <v>11106055</v>
      </c>
      <c r="P45" s="64">
        <f t="shared" si="7"/>
        <v>1659691</v>
      </c>
      <c r="Q45" s="64">
        <f t="shared" si="7"/>
        <v>7223774</v>
      </c>
      <c r="R45" s="64">
        <f t="shared" si="7"/>
        <v>100899</v>
      </c>
      <c r="S45" s="64">
        <f t="shared" si="7"/>
        <v>3053407</v>
      </c>
      <c r="T45" s="64">
        <f t="shared" si="7"/>
        <v>491442</v>
      </c>
      <c r="U45" s="22"/>
    </row>
    <row r="46" spans="1:21" ht="16.899999999999999" customHeight="1">
      <c r="A46" s="14">
        <v>41</v>
      </c>
      <c r="B46" s="31" t="s">
        <v>57</v>
      </c>
      <c r="C46" s="64">
        <f>SUM(D46:T46)</f>
        <v>2583775</v>
      </c>
      <c r="D46" s="8">
        <f t="shared" si="7"/>
        <v>125000</v>
      </c>
      <c r="E46" s="8">
        <f t="shared" si="7"/>
        <v>0</v>
      </c>
      <c r="F46" s="8">
        <f t="shared" si="7"/>
        <v>0</v>
      </c>
      <c r="G46" s="8">
        <f>G41</f>
        <v>75000</v>
      </c>
      <c r="H46" s="8">
        <f>H41</f>
        <v>125000</v>
      </c>
      <c r="I46" s="8">
        <f>I41</f>
        <v>125000</v>
      </c>
      <c r="J46" s="8">
        <f>J41</f>
        <v>83955</v>
      </c>
      <c r="K46" s="3">
        <f>K41</f>
        <v>50000</v>
      </c>
      <c r="L46" s="3">
        <f t="shared" si="7"/>
        <v>0</v>
      </c>
      <c r="M46" s="8">
        <f t="shared" si="7"/>
        <v>0</v>
      </c>
      <c r="N46" s="8">
        <f t="shared" si="7"/>
        <v>1363765</v>
      </c>
      <c r="O46" s="8">
        <f t="shared" si="7"/>
        <v>287215</v>
      </c>
      <c r="P46" s="8">
        <f t="shared" si="7"/>
        <v>18790</v>
      </c>
      <c r="Q46" s="64">
        <f t="shared" si="7"/>
        <v>190050</v>
      </c>
      <c r="R46" s="64">
        <f t="shared" si="7"/>
        <v>0</v>
      </c>
      <c r="S46" s="64">
        <f t="shared" si="7"/>
        <v>125000</v>
      </c>
      <c r="T46" s="64">
        <f t="shared" si="7"/>
        <v>15000</v>
      </c>
      <c r="U46" s="22"/>
    </row>
    <row r="47" spans="1:21" ht="16.899999999999999" customHeight="1">
      <c r="A47" s="14">
        <v>42</v>
      </c>
      <c r="B47" s="50" t="s">
        <v>78</v>
      </c>
      <c r="C47" s="66">
        <f>SUM(D47:T47)</f>
        <v>0</v>
      </c>
      <c r="D47" s="67">
        <v>0</v>
      </c>
      <c r="E47" s="67">
        <v>0</v>
      </c>
      <c r="F47" s="67">
        <v>0</v>
      </c>
      <c r="G47" s="67">
        <v>0</v>
      </c>
      <c r="H47" s="67">
        <v>0</v>
      </c>
      <c r="I47" s="67">
        <v>0</v>
      </c>
      <c r="J47" s="67">
        <v>0</v>
      </c>
      <c r="K47" s="67">
        <v>0</v>
      </c>
      <c r="L47" s="67">
        <v>0</v>
      </c>
      <c r="M47" s="67">
        <v>0</v>
      </c>
      <c r="N47" s="67">
        <v>0</v>
      </c>
      <c r="O47" s="66">
        <v>0</v>
      </c>
      <c r="P47" s="67">
        <v>0</v>
      </c>
      <c r="Q47" s="67">
        <v>0</v>
      </c>
      <c r="R47" s="67">
        <v>0</v>
      </c>
      <c r="S47" s="67">
        <v>0</v>
      </c>
      <c r="T47" s="67">
        <v>0</v>
      </c>
      <c r="U47" s="22"/>
    </row>
    <row r="48" spans="1:21" ht="20.100000000000001" customHeight="1" thickBot="1">
      <c r="A48" s="14">
        <v>43</v>
      </c>
      <c r="B48" s="26" t="s">
        <v>79</v>
      </c>
      <c r="C48" s="68">
        <f>SUM(D48:T48)</f>
        <v>83839489.140000001</v>
      </c>
      <c r="D48" s="68">
        <f>SUM(D45:D47)</f>
        <v>223183</v>
      </c>
      <c r="E48" s="68">
        <f t="shared" ref="E48:T48" si="8">SUM(E45:E47)</f>
        <v>2826200</v>
      </c>
      <c r="F48" s="68">
        <f t="shared" si="8"/>
        <v>10837637.140000002</v>
      </c>
      <c r="G48" s="68">
        <f t="shared" si="8"/>
        <v>1398649</v>
      </c>
      <c r="H48" s="68">
        <f t="shared" si="8"/>
        <v>125000</v>
      </c>
      <c r="I48" s="68">
        <f t="shared" si="8"/>
        <v>2973819</v>
      </c>
      <c r="J48" s="68">
        <f t="shared" si="8"/>
        <v>159492</v>
      </c>
      <c r="K48" s="68">
        <f t="shared" si="8"/>
        <v>733558</v>
      </c>
      <c r="L48" s="68">
        <f t="shared" si="8"/>
        <v>610364</v>
      </c>
      <c r="M48" s="68">
        <f t="shared" si="8"/>
        <v>426969</v>
      </c>
      <c r="N48" s="68">
        <f t="shared" si="8"/>
        <v>39253295</v>
      </c>
      <c r="O48" s="68">
        <f t="shared" si="8"/>
        <v>11393270</v>
      </c>
      <c r="P48" s="68">
        <f t="shared" si="8"/>
        <v>1678481</v>
      </c>
      <c r="Q48" s="68">
        <f t="shared" si="8"/>
        <v>7413824</v>
      </c>
      <c r="R48" s="68">
        <f t="shared" si="8"/>
        <v>100899</v>
      </c>
      <c r="S48" s="68">
        <f t="shared" si="8"/>
        <v>3178407</v>
      </c>
      <c r="T48" s="68">
        <f t="shared" si="8"/>
        <v>506442</v>
      </c>
      <c r="U48" s="22"/>
    </row>
    <row r="49" spans="1:21" ht="18.600000000000001" customHeight="1" thickTop="1">
      <c r="A49" s="14">
        <v>44</v>
      </c>
      <c r="B49" s="46" t="s">
        <v>68</v>
      </c>
      <c r="C49" s="47">
        <f t="shared" ref="C49" si="9">SUM(D49:T49)</f>
        <v>0</v>
      </c>
      <c r="D49" s="47">
        <v>0</v>
      </c>
      <c r="E49" s="47">
        <v>0</v>
      </c>
      <c r="F49" s="47">
        <v>0</v>
      </c>
      <c r="G49" s="47">
        <v>0</v>
      </c>
      <c r="H49" s="47">
        <v>0</v>
      </c>
      <c r="I49" s="47">
        <v>0</v>
      </c>
      <c r="J49" s="47">
        <v>0</v>
      </c>
      <c r="K49" s="47">
        <v>0</v>
      </c>
      <c r="L49" s="47">
        <v>0</v>
      </c>
      <c r="M49" s="47">
        <v>0</v>
      </c>
      <c r="N49" s="47">
        <v>0</v>
      </c>
      <c r="O49" s="47">
        <v>0</v>
      </c>
      <c r="P49" s="47">
        <v>0</v>
      </c>
      <c r="Q49" s="47">
        <v>0</v>
      </c>
      <c r="R49" s="47">
        <v>0</v>
      </c>
      <c r="S49" s="47">
        <v>0</v>
      </c>
      <c r="T49" s="47">
        <v>0</v>
      </c>
      <c r="U49" s="22"/>
    </row>
    <row r="50" spans="1:21" ht="19.149999999999999" customHeight="1">
      <c r="A50" s="14">
        <v>45</v>
      </c>
      <c r="B50" s="33" t="s">
        <v>72</v>
      </c>
      <c r="C50" s="69">
        <f>SUM(D50:T50)</f>
        <v>115190420.96000007</v>
      </c>
      <c r="D50" s="69">
        <f>D38-D48-D49</f>
        <v>5273673.8300000038</v>
      </c>
      <c r="E50" s="69">
        <f t="shared" ref="E50:T50" si="10">E38-E48-E49</f>
        <v>3504838.6500000013</v>
      </c>
      <c r="F50" s="69">
        <f t="shared" si="10"/>
        <v>0</v>
      </c>
      <c r="G50" s="69">
        <f t="shared" si="10"/>
        <v>4746448.6500000041</v>
      </c>
      <c r="H50" s="69">
        <f t="shared" si="10"/>
        <v>7937344.7599999998</v>
      </c>
      <c r="I50" s="69">
        <f t="shared" si="10"/>
        <v>1806227.450000003</v>
      </c>
      <c r="J50" s="69">
        <f t="shared" si="10"/>
        <v>1916796.3299999998</v>
      </c>
      <c r="K50" s="69">
        <f t="shared" si="10"/>
        <v>602100.08000000054</v>
      </c>
      <c r="L50" s="69">
        <f t="shared" si="10"/>
        <v>6487326.4800000042</v>
      </c>
      <c r="M50" s="69">
        <f t="shared" si="10"/>
        <v>5057610.6400000025</v>
      </c>
      <c r="N50" s="69">
        <f t="shared" si="10"/>
        <v>44397387.49000001</v>
      </c>
      <c r="O50" s="69">
        <f t="shared" si="10"/>
        <v>12397368.960000016</v>
      </c>
      <c r="P50" s="69">
        <f t="shared" si="10"/>
        <v>3131929.5500000017</v>
      </c>
      <c r="Q50" s="69">
        <f t="shared" si="10"/>
        <v>10359353.660000004</v>
      </c>
      <c r="R50" s="69">
        <f t="shared" si="10"/>
        <v>338861.36999999994</v>
      </c>
      <c r="S50" s="69">
        <f t="shared" si="10"/>
        <v>5487307.7400000021</v>
      </c>
      <c r="T50" s="69">
        <f t="shared" si="10"/>
        <v>1745845.3199999989</v>
      </c>
      <c r="U50" s="22"/>
    </row>
    <row r="51" spans="1:21" ht="15.6" customHeight="1">
      <c r="A51" s="14">
        <v>46</v>
      </c>
      <c r="B51" s="41" t="s">
        <v>69</v>
      </c>
      <c r="C51" s="55"/>
      <c r="D51" s="55"/>
      <c r="E51" s="55"/>
      <c r="F51" s="55"/>
      <c r="G51" s="55"/>
      <c r="H51" s="55"/>
      <c r="I51" s="55"/>
      <c r="J51" s="55"/>
      <c r="K51" s="55"/>
      <c r="L51" s="25"/>
      <c r="M51" s="25"/>
      <c r="N51" s="25"/>
      <c r="O51" s="25"/>
      <c r="P51" s="25"/>
      <c r="Q51" s="25"/>
      <c r="R51" s="25"/>
      <c r="S51" s="25"/>
      <c r="T51" s="25"/>
      <c r="U51" s="22"/>
    </row>
    <row r="52" spans="1:21" ht="15.95" customHeight="1">
      <c r="A52" s="14">
        <v>47</v>
      </c>
      <c r="B52" s="34" t="s">
        <v>14</v>
      </c>
      <c r="C52" s="4">
        <f t="shared" ref="C52:C61" si="11">SUM(D52:T52)</f>
        <v>20031760.57</v>
      </c>
      <c r="D52" s="4">
        <v>1017470.54</v>
      </c>
      <c r="E52" s="4">
        <v>520745.84</v>
      </c>
      <c r="F52" s="4">
        <v>0</v>
      </c>
      <c r="G52" s="4">
        <v>550817.69999999995</v>
      </c>
      <c r="H52" s="4">
        <v>1436686.36</v>
      </c>
      <c r="I52" s="4">
        <v>376119.41</v>
      </c>
      <c r="J52" s="4">
        <v>217162.32</v>
      </c>
      <c r="K52" s="4">
        <v>101109.05</v>
      </c>
      <c r="L52" s="4">
        <v>1418155.08</v>
      </c>
      <c r="M52" s="4">
        <v>1002065.65</v>
      </c>
      <c r="N52" s="4">
        <v>8231300.6600000001</v>
      </c>
      <c r="O52" s="4">
        <v>1076479.5</v>
      </c>
      <c r="P52" s="4">
        <v>629080.77</v>
      </c>
      <c r="Q52" s="4">
        <v>2445535.2200000002</v>
      </c>
      <c r="R52" s="4">
        <v>65519.68</v>
      </c>
      <c r="S52" s="4">
        <v>838885.24</v>
      </c>
      <c r="T52" s="4">
        <v>104627.55</v>
      </c>
      <c r="U52" s="22"/>
    </row>
    <row r="53" spans="1:21" ht="15.95" customHeight="1">
      <c r="A53" s="14">
        <v>48</v>
      </c>
      <c r="B53" s="34" t="s">
        <v>10</v>
      </c>
      <c r="C53" s="4">
        <f t="shared" si="11"/>
        <v>10420445.680000002</v>
      </c>
      <c r="D53" s="4">
        <v>831193.08</v>
      </c>
      <c r="E53" s="4">
        <v>557433.52</v>
      </c>
      <c r="F53" s="4">
        <v>0</v>
      </c>
      <c r="G53" s="4">
        <v>180008.94</v>
      </c>
      <c r="H53" s="4">
        <v>283547.25</v>
      </c>
      <c r="I53" s="4">
        <v>261329.99</v>
      </c>
      <c r="J53" s="4">
        <v>286285.86</v>
      </c>
      <c r="K53" s="4">
        <v>613.66</v>
      </c>
      <c r="L53" s="4">
        <v>78361.45</v>
      </c>
      <c r="M53" s="4">
        <v>701355.28</v>
      </c>
      <c r="N53" s="4">
        <v>4748079.5</v>
      </c>
      <c r="O53" s="4">
        <v>551946.59</v>
      </c>
      <c r="P53" s="4">
        <v>527474.02</v>
      </c>
      <c r="Q53" s="4">
        <v>437179.68</v>
      </c>
      <c r="R53" s="4">
        <v>60754.17</v>
      </c>
      <c r="S53" s="4">
        <v>681285.13</v>
      </c>
      <c r="T53" s="4">
        <v>233597.56</v>
      </c>
      <c r="U53" s="22"/>
    </row>
    <row r="54" spans="1:21" ht="15.95" customHeight="1">
      <c r="A54" s="14">
        <v>49</v>
      </c>
      <c r="B54" s="34" t="s">
        <v>20</v>
      </c>
      <c r="C54" s="4">
        <f t="shared" si="11"/>
        <v>3454034.9899999993</v>
      </c>
      <c r="D54" s="4">
        <v>196227.23</v>
      </c>
      <c r="E54" s="4">
        <v>20390.72</v>
      </c>
      <c r="F54" s="4">
        <v>0</v>
      </c>
      <c r="G54" s="4">
        <v>174850.55000000002</v>
      </c>
      <c r="H54" s="4">
        <v>296552.38</v>
      </c>
      <c r="I54" s="4">
        <v>19.38</v>
      </c>
      <c r="J54" s="4">
        <v>36506.959999999999</v>
      </c>
      <c r="K54" s="4">
        <v>13243.73</v>
      </c>
      <c r="L54" s="4">
        <v>28932.91</v>
      </c>
      <c r="M54" s="4">
        <v>102753.52</v>
      </c>
      <c r="N54" s="4">
        <v>71570.840000000011</v>
      </c>
      <c r="O54" s="4">
        <v>1696281.47</v>
      </c>
      <c r="P54" s="4">
        <v>97243.59</v>
      </c>
      <c r="Q54" s="4">
        <v>344057.78</v>
      </c>
      <c r="R54" s="4">
        <v>10396.59</v>
      </c>
      <c r="S54" s="4">
        <v>155320.84</v>
      </c>
      <c r="T54" s="4">
        <v>209686.5</v>
      </c>
      <c r="U54" s="22"/>
    </row>
    <row r="55" spans="1:21" ht="15.95" customHeight="1">
      <c r="A55" s="14">
        <v>50</v>
      </c>
      <c r="B55" s="34" t="s">
        <v>15</v>
      </c>
      <c r="C55" s="4">
        <f t="shared" si="11"/>
        <v>52932635.130000003</v>
      </c>
      <c r="D55" s="4">
        <v>1798237.13</v>
      </c>
      <c r="E55" s="4">
        <v>1651329.8599999999</v>
      </c>
      <c r="F55" s="4">
        <v>0</v>
      </c>
      <c r="G55" s="4">
        <v>2565954.88</v>
      </c>
      <c r="H55" s="4">
        <v>3320940.5700000003</v>
      </c>
      <c r="I55" s="4">
        <v>785999.19</v>
      </c>
      <c r="J55" s="4">
        <v>919483.62</v>
      </c>
      <c r="K55" s="4">
        <v>337096.52</v>
      </c>
      <c r="L55" s="4">
        <v>3647378.05</v>
      </c>
      <c r="M55" s="4">
        <v>1939497.58</v>
      </c>
      <c r="N55" s="4">
        <v>20960570.310000002</v>
      </c>
      <c r="O55" s="4">
        <v>5643294.7200000007</v>
      </c>
      <c r="P55" s="4">
        <v>1301212.7799999998</v>
      </c>
      <c r="Q55" s="4">
        <v>4721384.7700000005</v>
      </c>
      <c r="R55" s="4">
        <v>106063.36000000002</v>
      </c>
      <c r="S55" s="4">
        <v>2432569.4</v>
      </c>
      <c r="T55" s="4">
        <v>801622.3899999999</v>
      </c>
      <c r="U55" s="22"/>
    </row>
    <row r="56" spans="1:21" ht="15.95" customHeight="1">
      <c r="A56" s="14">
        <v>51</v>
      </c>
      <c r="B56" s="34" t="s">
        <v>16</v>
      </c>
      <c r="C56" s="4">
        <f t="shared" si="11"/>
        <v>8259867.3799999999</v>
      </c>
      <c r="D56" s="4">
        <v>493999.59</v>
      </c>
      <c r="E56" s="4">
        <v>174312.78</v>
      </c>
      <c r="F56" s="4">
        <v>0</v>
      </c>
      <c r="G56" s="4">
        <v>506456.27</v>
      </c>
      <c r="H56" s="4">
        <v>551147.86</v>
      </c>
      <c r="I56" s="4">
        <v>76449.38</v>
      </c>
      <c r="J56" s="4">
        <v>176900.8</v>
      </c>
      <c r="K56" s="4">
        <v>63815.7</v>
      </c>
      <c r="L56" s="4">
        <v>258343.03</v>
      </c>
      <c r="M56" s="4">
        <v>416211.81</v>
      </c>
      <c r="N56" s="4">
        <v>3007520.24</v>
      </c>
      <c r="O56" s="4">
        <v>967654.74</v>
      </c>
      <c r="P56" s="4">
        <v>209374.01</v>
      </c>
      <c r="Q56" s="4">
        <v>810308.83</v>
      </c>
      <c r="R56" s="4">
        <v>37580.660000000003</v>
      </c>
      <c r="S56" s="4">
        <v>369642.98</v>
      </c>
      <c r="T56" s="4">
        <v>140148.70000000001</v>
      </c>
      <c r="U56" s="22"/>
    </row>
    <row r="57" spans="1:21" ht="15.95" customHeight="1">
      <c r="A57" s="14">
        <v>52</v>
      </c>
      <c r="B57" s="31" t="s">
        <v>9</v>
      </c>
      <c r="C57" s="4">
        <f t="shared" si="11"/>
        <v>2267586.81</v>
      </c>
      <c r="D57" s="4">
        <v>148814.01999999999</v>
      </c>
      <c r="E57" s="4">
        <v>59587.67</v>
      </c>
      <c r="F57" s="4">
        <v>0</v>
      </c>
      <c r="G57" s="4">
        <v>79382.09</v>
      </c>
      <c r="H57" s="4">
        <v>151249.43</v>
      </c>
      <c r="I57" s="4">
        <v>34083.43</v>
      </c>
      <c r="J57" s="4">
        <v>26913.759999999998</v>
      </c>
      <c r="K57" s="4">
        <v>13786.15</v>
      </c>
      <c r="L57" s="4">
        <v>11144.46</v>
      </c>
      <c r="M57" s="4">
        <v>125436.93</v>
      </c>
      <c r="N57" s="4">
        <v>745593.25</v>
      </c>
      <c r="O57" s="4">
        <v>424201.82</v>
      </c>
      <c r="P57" s="4">
        <v>44178.23</v>
      </c>
      <c r="Q57" s="4">
        <v>203553.26</v>
      </c>
      <c r="R57" s="4">
        <v>11060.55</v>
      </c>
      <c r="S57" s="4">
        <v>160867.96</v>
      </c>
      <c r="T57" s="4">
        <v>27733.8</v>
      </c>
      <c r="U57" s="22"/>
    </row>
    <row r="58" spans="1:21" ht="16.5" customHeight="1">
      <c r="A58" s="14">
        <v>53</v>
      </c>
      <c r="B58" s="31" t="s">
        <v>76</v>
      </c>
      <c r="C58" s="4">
        <f t="shared" si="11"/>
        <v>17824090.400000002</v>
      </c>
      <c r="D58" s="4">
        <v>787732.24</v>
      </c>
      <c r="E58" s="4">
        <v>521038.26</v>
      </c>
      <c r="F58" s="4">
        <v>0</v>
      </c>
      <c r="G58" s="4">
        <v>688978.22</v>
      </c>
      <c r="H58" s="4">
        <v>1897220.91</v>
      </c>
      <c r="I58" s="4">
        <v>272226.67</v>
      </c>
      <c r="J58" s="4">
        <v>253543.01</v>
      </c>
      <c r="K58" s="4">
        <v>72435.27</v>
      </c>
      <c r="L58" s="4">
        <v>1045011.5</v>
      </c>
      <c r="M58" s="4">
        <v>770289.87</v>
      </c>
      <c r="N58" s="4">
        <v>6632752.6900000004</v>
      </c>
      <c r="O58" s="4">
        <v>2037510.12</v>
      </c>
      <c r="P58" s="4">
        <v>323366.15000000002</v>
      </c>
      <c r="Q58" s="4">
        <v>1397334.12</v>
      </c>
      <c r="R58" s="4">
        <v>47486.36</v>
      </c>
      <c r="S58" s="4">
        <v>848736.19</v>
      </c>
      <c r="T58" s="4">
        <v>228428.82</v>
      </c>
      <c r="U58" s="22"/>
    </row>
    <row r="59" spans="1:21">
      <c r="A59" s="14">
        <v>54</v>
      </c>
      <c r="B59" s="35" t="s">
        <v>17</v>
      </c>
      <c r="C59" s="4">
        <f t="shared" si="11"/>
        <v>0</v>
      </c>
      <c r="D59" s="4"/>
      <c r="E59" s="4"/>
      <c r="F59" s="4"/>
      <c r="G59" s="4"/>
      <c r="H59" s="4"/>
      <c r="I59" s="4"/>
      <c r="J59" s="4"/>
      <c r="K59" s="4"/>
      <c r="L59" s="4"/>
      <c r="M59" s="4"/>
      <c r="N59" s="4"/>
      <c r="O59" s="4"/>
      <c r="P59" s="4"/>
      <c r="Q59" s="4"/>
      <c r="R59" s="4"/>
      <c r="S59" s="4"/>
      <c r="T59" s="4"/>
      <c r="U59" s="22"/>
    </row>
    <row r="60" spans="1:21">
      <c r="A60" s="14">
        <v>55</v>
      </c>
      <c r="B60" s="35" t="s">
        <v>18</v>
      </c>
      <c r="C60" s="4">
        <f t="shared" si="11"/>
        <v>0</v>
      </c>
      <c r="D60" s="4"/>
      <c r="E60" s="4"/>
      <c r="F60" s="4"/>
      <c r="G60" s="4"/>
      <c r="H60" s="4"/>
      <c r="I60" s="4"/>
      <c r="J60" s="4"/>
      <c r="K60" s="4"/>
      <c r="L60" s="4"/>
      <c r="M60" s="4"/>
      <c r="N60" s="4"/>
      <c r="O60" s="4"/>
      <c r="P60" s="4"/>
      <c r="Q60" s="4"/>
      <c r="R60" s="4"/>
      <c r="S60" s="4"/>
      <c r="T60" s="4"/>
      <c r="U60" s="22"/>
    </row>
    <row r="61" spans="1:21">
      <c r="A61" s="14">
        <v>56</v>
      </c>
      <c r="B61" s="35" t="s">
        <v>19</v>
      </c>
      <c r="C61" s="4">
        <f t="shared" si="11"/>
        <v>0</v>
      </c>
      <c r="D61" s="4"/>
      <c r="E61" s="4"/>
      <c r="F61" s="4"/>
      <c r="G61" s="4"/>
      <c r="H61" s="4"/>
      <c r="I61" s="4"/>
      <c r="J61" s="4"/>
      <c r="K61" s="4"/>
      <c r="L61" s="4"/>
      <c r="M61" s="4"/>
      <c r="N61" s="4"/>
      <c r="O61" s="4"/>
      <c r="P61" s="4"/>
      <c r="Q61" s="4"/>
      <c r="R61" s="4"/>
      <c r="S61" s="4"/>
      <c r="T61" s="4"/>
      <c r="U61" s="22"/>
    </row>
    <row r="62" spans="1:21" ht="30.6" customHeight="1" thickBot="1">
      <c r="A62" s="14">
        <v>57</v>
      </c>
      <c r="B62" s="36" t="s">
        <v>75</v>
      </c>
      <c r="C62" s="70">
        <f>SUM(D62:T62)</f>
        <v>115190420.96000001</v>
      </c>
      <c r="D62" s="70">
        <f>SUM(D52:D58)</f>
        <v>5273673.83</v>
      </c>
      <c r="E62" s="70">
        <f t="shared" ref="E62:T62" si="12">SUM(E52:E58)</f>
        <v>3504838.6499999994</v>
      </c>
      <c r="F62" s="70">
        <f t="shared" si="12"/>
        <v>0</v>
      </c>
      <c r="G62" s="70">
        <f t="shared" si="12"/>
        <v>4746448.6499999994</v>
      </c>
      <c r="H62" s="70">
        <f t="shared" si="12"/>
        <v>7937344.7600000007</v>
      </c>
      <c r="I62" s="70">
        <f t="shared" si="12"/>
        <v>1806227.4499999995</v>
      </c>
      <c r="J62" s="70">
        <f t="shared" si="12"/>
        <v>1916796.33</v>
      </c>
      <c r="K62" s="70">
        <f t="shared" si="12"/>
        <v>602100.08000000007</v>
      </c>
      <c r="L62" s="70">
        <f t="shared" si="12"/>
        <v>6487326.4800000004</v>
      </c>
      <c r="M62" s="70">
        <f t="shared" si="12"/>
        <v>5057610.6400000006</v>
      </c>
      <c r="N62" s="70">
        <f t="shared" si="12"/>
        <v>44397387.490000002</v>
      </c>
      <c r="O62" s="70">
        <f t="shared" si="12"/>
        <v>12397368.960000001</v>
      </c>
      <c r="P62" s="70">
        <f t="shared" si="12"/>
        <v>3131929.55</v>
      </c>
      <c r="Q62" s="70">
        <f t="shared" si="12"/>
        <v>10359353.66</v>
      </c>
      <c r="R62" s="70">
        <f t="shared" si="12"/>
        <v>338861.37</v>
      </c>
      <c r="S62" s="70">
        <f t="shared" si="12"/>
        <v>5487307.7400000002</v>
      </c>
      <c r="T62" s="70">
        <f t="shared" si="12"/>
        <v>1745845.32</v>
      </c>
      <c r="U62" s="22"/>
    </row>
    <row r="63" spans="1:21" ht="15.95" customHeight="1" thickTop="1">
      <c r="A63" s="14">
        <v>58</v>
      </c>
      <c r="B63" s="31" t="s">
        <v>73</v>
      </c>
      <c r="C63" s="71">
        <f>SUM(D63:T63)</f>
        <v>81284179.720000014</v>
      </c>
      <c r="D63" s="71">
        <f>SUM(D55:D58)</f>
        <v>3228782.9799999995</v>
      </c>
      <c r="E63" s="71">
        <f t="shared" ref="E63:T63" si="13">SUM(E55:E58)</f>
        <v>2406268.5699999998</v>
      </c>
      <c r="F63" s="71">
        <f t="shared" si="13"/>
        <v>0</v>
      </c>
      <c r="G63" s="71">
        <f t="shared" si="13"/>
        <v>3840771.46</v>
      </c>
      <c r="H63" s="71">
        <f t="shared" si="13"/>
        <v>5920558.7700000005</v>
      </c>
      <c r="I63" s="71">
        <f t="shared" si="13"/>
        <v>1168758.67</v>
      </c>
      <c r="J63" s="71">
        <f t="shared" si="13"/>
        <v>1376841.19</v>
      </c>
      <c r="K63" s="71">
        <f t="shared" si="13"/>
        <v>487133.64000000007</v>
      </c>
      <c r="L63" s="71">
        <f t="shared" si="13"/>
        <v>4961877.0399999991</v>
      </c>
      <c r="M63" s="71">
        <f t="shared" si="13"/>
        <v>3251436.1900000004</v>
      </c>
      <c r="N63" s="71">
        <f t="shared" si="13"/>
        <v>31346436.490000006</v>
      </c>
      <c r="O63" s="71">
        <f t="shared" si="13"/>
        <v>9072661.4000000022</v>
      </c>
      <c r="P63" s="71">
        <f t="shared" si="13"/>
        <v>1878131.17</v>
      </c>
      <c r="Q63" s="71">
        <f t="shared" si="13"/>
        <v>7132580.9800000004</v>
      </c>
      <c r="R63" s="71">
        <f t="shared" si="13"/>
        <v>202190.93</v>
      </c>
      <c r="S63" s="71">
        <f t="shared" si="13"/>
        <v>3811816.53</v>
      </c>
      <c r="T63" s="71">
        <f t="shared" si="13"/>
        <v>1197933.71</v>
      </c>
      <c r="U63" s="22"/>
    </row>
    <row r="64" spans="1:21" ht="15.95" customHeight="1">
      <c r="A64" s="14">
        <v>59</v>
      </c>
      <c r="B64" s="37" t="s">
        <v>21</v>
      </c>
      <c r="C64" s="9">
        <f>C63/C62</f>
        <v>0.70565051366750386</v>
      </c>
      <c r="D64" s="9">
        <f>D63/D62</f>
        <v>0.61224548276623314</v>
      </c>
      <c r="E64" s="9">
        <f t="shared" ref="E64:T64" si="14">E63/E62</f>
        <v>0.6865561614369895</v>
      </c>
      <c r="F64" s="9">
        <f>IFERROR(F63/F62,0)</f>
        <v>0</v>
      </c>
      <c r="G64" s="9">
        <f t="shared" si="14"/>
        <v>0.80918845714258392</v>
      </c>
      <c r="H64" s="9">
        <f t="shared" si="14"/>
        <v>0.74591175626343842</v>
      </c>
      <c r="I64" s="9">
        <f t="shared" si="14"/>
        <v>0.64707170185017415</v>
      </c>
      <c r="J64" s="9">
        <f t="shared" si="14"/>
        <v>0.71830333168469696</v>
      </c>
      <c r="K64" s="9">
        <f t="shared" si="14"/>
        <v>0.80905759055869919</v>
      </c>
      <c r="L64" s="9">
        <f t="shared" si="14"/>
        <v>0.76485699545061259</v>
      </c>
      <c r="M64" s="9">
        <f t="shared" si="14"/>
        <v>0.6428798935775728</v>
      </c>
      <c r="N64" s="9">
        <f t="shared" si="14"/>
        <v>0.70604236560226497</v>
      </c>
      <c r="O64" s="9">
        <f t="shared" si="14"/>
        <v>0.73182152029780367</v>
      </c>
      <c r="P64" s="9">
        <f t="shared" si="14"/>
        <v>0.59967222762082883</v>
      </c>
      <c r="Q64" s="9">
        <f t="shared" si="14"/>
        <v>0.6885160227264604</v>
      </c>
      <c r="R64" s="9">
        <f t="shared" si="14"/>
        <v>0.59667742593379702</v>
      </c>
      <c r="S64" s="9">
        <f t="shared" si="14"/>
        <v>0.69466060782659866</v>
      </c>
      <c r="T64" s="9">
        <f t="shared" si="14"/>
        <v>0.68616256908716289</v>
      </c>
      <c r="U64" s="22"/>
    </row>
    <row r="65" spans="1:21" ht="41.25" customHeight="1">
      <c r="A65" s="14">
        <v>60</v>
      </c>
      <c r="B65" s="24" t="s">
        <v>28</v>
      </c>
      <c r="C65" s="73"/>
      <c r="D65" s="73"/>
      <c r="E65" s="73"/>
      <c r="F65" s="73"/>
      <c r="G65" s="73"/>
      <c r="H65" s="73"/>
      <c r="I65" s="73"/>
      <c r="J65" s="73"/>
      <c r="K65" s="73"/>
      <c r="L65" s="73"/>
      <c r="M65" s="20"/>
      <c r="N65" s="20"/>
      <c r="O65" s="20"/>
      <c r="P65" s="20"/>
      <c r="Q65" s="13"/>
      <c r="R65" s="13"/>
      <c r="S65" s="13"/>
      <c r="T65" s="13"/>
      <c r="U65" s="22"/>
    </row>
    <row r="66" spans="1:21">
      <c r="A66" s="1"/>
      <c r="B66" s="23"/>
      <c r="C66" s="42"/>
      <c r="D66" s="42"/>
      <c r="E66" s="42"/>
      <c r="F66" s="4"/>
      <c r="G66" s="4"/>
      <c r="H66" s="4"/>
      <c r="I66" s="4"/>
      <c r="J66" s="4"/>
      <c r="K66" s="4"/>
      <c r="L66" s="4"/>
      <c r="M66" s="4"/>
      <c r="N66" s="4"/>
      <c r="O66" s="4"/>
      <c r="P66" s="4"/>
      <c r="Q66" s="4"/>
      <c r="R66" s="4"/>
      <c r="S66" s="4"/>
      <c r="T66" s="4"/>
      <c r="U66" s="22"/>
    </row>
    <row r="67" spans="1:21">
      <c r="A67" s="1"/>
      <c r="B67" s="6"/>
      <c r="C67" s="2"/>
      <c r="D67" s="3"/>
      <c r="E67" s="3"/>
      <c r="F67" s="3"/>
      <c r="G67" s="3"/>
      <c r="H67" s="3"/>
      <c r="I67" s="3"/>
      <c r="J67" s="3"/>
      <c r="K67" s="3"/>
      <c r="L67" s="3"/>
      <c r="M67" s="3"/>
      <c r="N67" s="3"/>
      <c r="O67" s="3"/>
      <c r="P67" s="3"/>
      <c r="Q67" s="3"/>
      <c r="R67" s="3"/>
      <c r="S67" s="3"/>
      <c r="T67" s="3"/>
    </row>
    <row r="68" spans="1:21">
      <c r="A68" s="1"/>
      <c r="B68" s="6"/>
      <c r="C68" s="2"/>
      <c r="D68" s="3"/>
      <c r="E68" s="3"/>
      <c r="F68" s="3"/>
      <c r="G68" s="3"/>
      <c r="H68" s="3"/>
      <c r="I68" s="3"/>
      <c r="J68" s="3"/>
      <c r="K68" s="3"/>
      <c r="L68" s="3"/>
      <c r="M68" s="3"/>
      <c r="N68" s="3"/>
      <c r="O68" s="3"/>
      <c r="P68" s="3"/>
      <c r="Q68" s="3"/>
      <c r="R68" s="3"/>
      <c r="S68" s="3"/>
      <c r="T68" s="3"/>
    </row>
    <row r="69" spans="1:21">
      <c r="A69" s="1"/>
      <c r="B69" s="6"/>
      <c r="D69" s="3"/>
      <c r="E69" s="3"/>
      <c r="F69" s="3"/>
      <c r="G69" s="3"/>
      <c r="H69" s="3"/>
      <c r="I69" s="3"/>
      <c r="J69" s="3"/>
      <c r="K69" s="3"/>
      <c r="L69" s="3"/>
      <c r="M69" s="3"/>
      <c r="N69" s="3"/>
      <c r="O69" s="3"/>
      <c r="P69" s="3"/>
      <c r="Q69" s="3"/>
      <c r="R69" s="3"/>
      <c r="S69" s="3"/>
      <c r="T69" s="3"/>
    </row>
    <row r="70" spans="1:21">
      <c r="A70" s="1"/>
      <c r="B70" s="6"/>
      <c r="D70" s="3"/>
      <c r="E70" s="3"/>
      <c r="F70" s="3"/>
      <c r="G70" s="3"/>
      <c r="H70" s="3"/>
      <c r="I70" s="3"/>
      <c r="J70" s="3"/>
      <c r="K70" s="3"/>
      <c r="L70" s="3"/>
      <c r="M70" s="3"/>
      <c r="N70" s="3"/>
      <c r="O70" s="3"/>
      <c r="P70" s="3"/>
      <c r="Q70" s="3"/>
      <c r="R70" s="3"/>
      <c r="S70" s="3"/>
      <c r="T70" s="3"/>
    </row>
    <row r="71" spans="1:21">
      <c r="A71" s="1"/>
      <c r="B71" s="6"/>
      <c r="D71" s="3"/>
      <c r="E71" s="3"/>
      <c r="F71" s="3"/>
      <c r="G71" s="3"/>
      <c r="H71" s="3"/>
      <c r="I71" s="3"/>
      <c r="J71" s="3"/>
      <c r="K71" s="3"/>
      <c r="L71" s="3"/>
      <c r="M71" s="3"/>
      <c r="N71" s="3"/>
      <c r="O71" s="3"/>
      <c r="P71" s="3"/>
      <c r="Q71" s="3"/>
      <c r="R71" s="3"/>
      <c r="S71" s="3"/>
      <c r="T71" s="3"/>
    </row>
    <row r="72" spans="1:21">
      <c r="A72" s="1"/>
      <c r="B72" s="6"/>
      <c r="D72" s="3"/>
      <c r="E72" s="3"/>
      <c r="F72" s="3"/>
      <c r="G72" s="3"/>
      <c r="H72" s="3"/>
      <c r="I72" s="3"/>
      <c r="J72" s="3"/>
      <c r="K72" s="3"/>
      <c r="L72" s="3"/>
      <c r="M72" s="3"/>
      <c r="N72" s="3"/>
      <c r="O72" s="3"/>
      <c r="P72" s="3"/>
      <c r="Q72" s="3"/>
      <c r="R72" s="3"/>
      <c r="S72" s="3"/>
      <c r="T72" s="3"/>
    </row>
  </sheetData>
  <mergeCells count="2">
    <mergeCell ref="A1:T1"/>
    <mergeCell ref="C65:L65"/>
  </mergeCells>
  <conditionalFormatting sqref="B42">
    <cfRule type="containsText" dxfId="1" priority="1" operator="containsText" text="false">
      <formula>NOT(ISERROR(SEARCH("false",B42)))</formula>
    </cfRule>
    <cfRule type="containsText" dxfId="0" priority="2" operator="containsText" text="true">
      <formula>NOT(ISERROR(SEARCH("true",B42)))</formula>
    </cfRule>
  </conditionalFormatting>
  <printOptions horizontalCentered="1"/>
  <pageMargins left="0" right="0" top="0.5" bottom="0.25" header="0.3" footer="0.25"/>
  <pageSetup paperSize="5" scale="48" fitToWidth="0" orientation="landscape" r:id="rId1"/>
  <headerFooter>
    <oddFooter>&amp;C&amp;8&amp;P of &amp;N&amp;R&amp;8&amp;D &amp;T</oddFooter>
  </headerFooter>
  <colBreaks count="1" manualBreakCount="1">
    <brk id="12" max="6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19-20B Actual</vt:lpstr>
      <vt:lpstr>'ROPS 19-20B Actual'!Print_Area</vt:lpstr>
      <vt:lpstr>'ROPS 19-20B Actual'!Print_Titles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S. Orth</dc:creator>
  <cp:lastModifiedBy>Tran, Tam</cp:lastModifiedBy>
  <cp:lastPrinted>2019-09-27T18:53:44Z</cp:lastPrinted>
  <dcterms:created xsi:type="dcterms:W3CDTF">2012-06-02T00:09:38Z</dcterms:created>
  <dcterms:modified xsi:type="dcterms:W3CDTF">2019-12-26T19:14:28Z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