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S:\PTS\CRA\RDA Successor Agency\RPTTF\Fiscal Year 2019-20\2020-04-01 Estimate\Report Filed with DOF\"/>
    </mc:Choice>
  </mc:AlternateContent>
  <xr:revisionPtr revIDLastSave="0" documentId="13_ncr:1_{11FF2787-B999-441F-985A-F7EE42CBCE87}" xr6:coauthVersionLast="45" xr6:coauthVersionMax="45" xr10:uidLastSave="{00000000-0000-0000-0000-000000000000}"/>
  <bookViews>
    <workbookView xWindow="-120" yWindow="-120" windowWidth="29040" windowHeight="15840" tabRatio="886" xr2:uid="{00000000-000D-0000-FFFF-FFFF00000000}"/>
  </bookViews>
  <sheets>
    <sheet name="ROPS Rpt Form" sheetId="3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Rpt Form'!$A$1:$T$65</definedName>
    <definedName name="_xlnm.Print_Area">#REF!</definedName>
    <definedName name="Print_Area_MI">#REF!</definedName>
    <definedName name="_xlnm.Print_Titles" localSheetId="0">'ROPS Rpt Form'!$A:$B,'ROPS Rpt Form'!$1:$5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5" i="31" l="1"/>
  <c r="C42" i="31" l="1"/>
  <c r="T46" i="31" l="1"/>
  <c r="S46" i="31"/>
  <c r="R46" i="31"/>
  <c r="Q46" i="31"/>
  <c r="P46" i="31"/>
  <c r="O46" i="31"/>
  <c r="N46" i="31"/>
  <c r="M46" i="31"/>
  <c r="L46" i="31"/>
  <c r="K46" i="31"/>
  <c r="J46" i="31"/>
  <c r="I46" i="31"/>
  <c r="H46" i="31"/>
  <c r="G46" i="31"/>
  <c r="E46" i="31"/>
  <c r="L43" i="31" l="1"/>
  <c r="L45" i="31"/>
  <c r="E45" i="31"/>
  <c r="E43" i="31"/>
  <c r="I45" i="31"/>
  <c r="I43" i="31"/>
  <c r="M45" i="31"/>
  <c r="M43" i="31"/>
  <c r="Q45" i="31"/>
  <c r="Q43" i="31"/>
  <c r="H43" i="31"/>
  <c r="H45" i="31"/>
  <c r="P43" i="31"/>
  <c r="P45" i="31"/>
  <c r="F43" i="31"/>
  <c r="F45" i="31"/>
  <c r="J45" i="31"/>
  <c r="J43" i="31"/>
  <c r="N43" i="31"/>
  <c r="N45" i="31"/>
  <c r="D45" i="31"/>
  <c r="D43" i="31"/>
  <c r="T43" i="31"/>
  <c r="T45" i="31"/>
  <c r="G45" i="31"/>
  <c r="G43" i="31"/>
  <c r="K45" i="31"/>
  <c r="K43" i="31"/>
  <c r="O45" i="31"/>
  <c r="O43" i="31"/>
  <c r="S45" i="31"/>
  <c r="S43" i="31"/>
  <c r="D46" i="31" l="1"/>
  <c r="T48" i="31"/>
  <c r="O48" i="31"/>
  <c r="L48" i="31"/>
  <c r="I48" i="31"/>
  <c r="H48" i="31"/>
  <c r="C61" i="31"/>
  <c r="C60" i="31"/>
  <c r="C59" i="31"/>
  <c r="C49" i="31"/>
  <c r="J48" i="31"/>
  <c r="E48" i="31"/>
  <c r="Q18" i="31"/>
  <c r="K18" i="31"/>
  <c r="E18" i="31"/>
  <c r="C17" i="31"/>
  <c r="T18" i="31"/>
  <c r="R18" i="31"/>
  <c r="N18" i="31"/>
  <c r="L18" i="31"/>
  <c r="H18" i="31"/>
  <c r="F18" i="31"/>
  <c r="S18" i="31"/>
  <c r="P18" i="31"/>
  <c r="O18" i="31"/>
  <c r="M18" i="31"/>
  <c r="J18" i="31"/>
  <c r="I18" i="31"/>
  <c r="G18" i="31"/>
  <c r="D18" i="31"/>
  <c r="C15" i="31"/>
  <c r="C10" i="31"/>
  <c r="C9" i="31"/>
  <c r="C8" i="31"/>
  <c r="C7" i="31"/>
  <c r="K48" i="31" l="1"/>
  <c r="K47" i="31" s="1"/>
  <c r="N48" i="31"/>
  <c r="E47" i="31"/>
  <c r="C46" i="31"/>
  <c r="Q48" i="31"/>
  <c r="P48" i="31"/>
  <c r="C40" i="31"/>
  <c r="C41" i="31"/>
  <c r="D48" i="31"/>
  <c r="C18" i="31"/>
  <c r="C16" i="31"/>
  <c r="R48" i="31"/>
  <c r="G48" i="31"/>
  <c r="M48" i="31"/>
  <c r="S48" i="31"/>
  <c r="Q47" i="31" l="1"/>
  <c r="M47" i="31"/>
  <c r="P47" i="31"/>
  <c r="R47" i="31"/>
  <c r="S47" i="31"/>
  <c r="D47" i="31"/>
  <c r="N47" i="31"/>
  <c r="T47" i="31"/>
  <c r="H47" i="31"/>
  <c r="G47" i="31"/>
  <c r="I47" i="31"/>
  <c r="L47" i="31"/>
  <c r="O47" i="31"/>
  <c r="J47" i="31"/>
  <c r="C43" i="31"/>
  <c r="C45" i="31" l="1"/>
  <c r="M12" i="31" l="1"/>
  <c r="K12" i="31"/>
  <c r="R12" i="31"/>
  <c r="H12" i="31"/>
  <c r="F12" i="31"/>
  <c r="Q12" i="31"/>
  <c r="T12" i="31" l="1"/>
  <c r="I12" i="31"/>
  <c r="E12" i="31"/>
  <c r="N12" i="31"/>
  <c r="L12" i="31"/>
  <c r="P12" i="31" l="1"/>
  <c r="O12" i="31"/>
  <c r="S12" i="31"/>
  <c r="G12" i="31"/>
  <c r="J12" i="31"/>
  <c r="D12" i="31" l="1"/>
  <c r="C11" i="31"/>
  <c r="C12" i="31" l="1"/>
  <c r="E36" i="31" l="1"/>
  <c r="E37" i="31" l="1"/>
  <c r="E38" i="31" l="1"/>
  <c r="E50" i="31" l="1"/>
  <c r="C27" i="31" l="1"/>
  <c r="C31" i="31" l="1"/>
  <c r="C28" i="31"/>
  <c r="C32" i="31" l="1"/>
  <c r="C35" i="31" l="1"/>
  <c r="C24" i="31" l="1"/>
  <c r="C23" i="31" l="1"/>
  <c r="F63" i="31" l="1"/>
  <c r="F62" i="31"/>
  <c r="F64" i="31" l="1"/>
  <c r="J63" i="31" l="1"/>
  <c r="J62" i="31" l="1"/>
  <c r="J64" i="31" l="1"/>
  <c r="D63" i="31" l="1"/>
  <c r="D62" i="31" l="1"/>
  <c r="D64" i="31" s="1"/>
  <c r="I63" i="31" l="1"/>
  <c r="I62" i="31" l="1"/>
  <c r="I64" i="31" s="1"/>
  <c r="R63" i="31" l="1"/>
  <c r="R62" i="31" l="1"/>
  <c r="R64" i="31" s="1"/>
  <c r="E63" i="31" l="1"/>
  <c r="E62" i="31" l="1"/>
  <c r="E64" i="31" l="1"/>
  <c r="T63" i="31" l="1"/>
  <c r="T62" i="31" l="1"/>
  <c r="T64" i="31" s="1"/>
  <c r="S63" i="31" l="1"/>
  <c r="P63" i="31" l="1"/>
  <c r="P62" i="31"/>
  <c r="S62" i="31"/>
  <c r="S64" i="31" l="1"/>
  <c r="P64" i="31"/>
  <c r="Q63" i="31" l="1"/>
  <c r="Q62" i="31" l="1"/>
  <c r="Q64" i="31" l="1"/>
  <c r="M63" i="31" l="1"/>
  <c r="M62" i="31" l="1"/>
  <c r="M64" i="31" l="1"/>
  <c r="L63" i="31" l="1"/>
  <c r="L62" i="31" l="1"/>
  <c r="L64" i="31" s="1"/>
  <c r="K63" i="31" l="1"/>
  <c r="K62" i="31" l="1"/>
  <c r="K64" i="31"/>
  <c r="G63" i="31" l="1"/>
  <c r="G62" i="31" l="1"/>
  <c r="G64" i="31" l="1"/>
  <c r="H63" i="31"/>
  <c r="H62" i="31" l="1"/>
  <c r="H64" i="31" s="1"/>
  <c r="N63" i="31" l="1"/>
  <c r="N62" i="31" l="1"/>
  <c r="N64" i="31" l="1"/>
  <c r="C58" i="31" l="1"/>
  <c r="C57" i="31"/>
  <c r="C54" i="31"/>
  <c r="C56" i="31"/>
  <c r="O63" i="31" l="1"/>
  <c r="C63" i="31" s="1"/>
  <c r="C55" i="31"/>
  <c r="C53" i="31"/>
  <c r="O62" i="31" l="1"/>
  <c r="C52" i="31"/>
  <c r="O64" i="31" l="1"/>
  <c r="C62" i="31"/>
  <c r="C64" i="31" l="1"/>
  <c r="F36" i="31" l="1"/>
  <c r="F37" i="31" s="1"/>
  <c r="F38" i="31" s="1"/>
  <c r="C29" i="31"/>
  <c r="C25" i="31"/>
  <c r="C33" i="31"/>
  <c r="C30" i="31"/>
  <c r="F48" i="31" l="1"/>
  <c r="F50" i="31" s="1"/>
  <c r="C34" i="31"/>
  <c r="J36" i="31"/>
  <c r="J37" i="31" s="1"/>
  <c r="J38" i="31" s="1"/>
  <c r="J50" i="31" s="1"/>
  <c r="C26" i="31" l="1"/>
  <c r="C48" i="31"/>
  <c r="F47" i="31"/>
  <c r="C47" i="31" s="1"/>
  <c r="D36" i="31" l="1"/>
  <c r="D37" i="31" l="1"/>
  <c r="D38" i="31" l="1"/>
  <c r="D50" i="31" l="1"/>
  <c r="I36" i="31" l="1"/>
  <c r="I37" i="31" s="1"/>
  <c r="I38" i="31" s="1"/>
  <c r="I50" i="31" s="1"/>
  <c r="R36" i="31"/>
  <c r="R37" i="31" s="1"/>
  <c r="R38" i="31" s="1"/>
  <c r="R50" i="31" s="1"/>
  <c r="S36" i="31" l="1"/>
  <c r="S37" i="31" s="1"/>
  <c r="S38" i="31" s="1"/>
  <c r="S50" i="31" s="1"/>
  <c r="T36" i="31" l="1"/>
  <c r="T37" i="31" s="1"/>
  <c r="T38" i="31" s="1"/>
  <c r="T50" i="31" s="1"/>
  <c r="Q36" i="31" l="1"/>
  <c r="Q37" i="31" s="1"/>
  <c r="Q38" i="31" s="1"/>
  <c r="Q50" i="31" s="1"/>
  <c r="P36" i="31" l="1"/>
  <c r="P37" i="31" s="1"/>
  <c r="P38" i="31" s="1"/>
  <c r="P50" i="31" s="1"/>
  <c r="M36" i="31" l="1"/>
  <c r="M37" i="31" s="1"/>
  <c r="M38" i="31" s="1"/>
  <c r="M50" i="31" s="1"/>
  <c r="L36" i="31" l="1"/>
  <c r="L37" i="31" s="1"/>
  <c r="L38" i="31" s="1"/>
  <c r="L50" i="31" s="1"/>
  <c r="K36" i="31" l="1"/>
  <c r="K37" i="31" s="1"/>
  <c r="K38" i="31" s="1"/>
  <c r="K50" i="31" s="1"/>
  <c r="H36" i="31" l="1"/>
  <c r="H37" i="31" s="1"/>
  <c r="H38" i="31" s="1"/>
  <c r="H50" i="31" s="1"/>
  <c r="G36" i="31" l="1"/>
  <c r="G37" i="31" l="1"/>
  <c r="G38" i="31" l="1"/>
  <c r="G50" i="31" l="1"/>
  <c r="C21" i="31" l="1"/>
  <c r="N36" i="31" l="1"/>
  <c r="N37" i="31" l="1"/>
  <c r="N38" i="31" l="1"/>
  <c r="N50" i="31" l="1"/>
  <c r="C22" i="31" l="1"/>
  <c r="O36" i="31" l="1"/>
  <c r="C20" i="31"/>
  <c r="O37" i="31" l="1"/>
  <c r="C36" i="31"/>
  <c r="O38" i="31" l="1"/>
  <c r="C37" i="31"/>
  <c r="O50" i="31" l="1"/>
  <c r="C38" i="31"/>
  <c r="C50" i="31" l="1"/>
</calcChain>
</file>

<file path=xl/sharedStrings.xml><?xml version="1.0" encoding="utf-8"?>
<sst xmlns="http://schemas.openxmlformats.org/spreadsheetml/2006/main" count="84" uniqueCount="83">
  <si>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</si>
  <si>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</si>
  <si>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</si>
  <si>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</si>
  <si>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</si>
  <si>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</si>
  <si>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</si>
  <si>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</si>
  <si>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</si>
  <si>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</si>
  <si>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</si>
  <si>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</si>
  <si>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</si>
  <si>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Countywide Totals</t>
  </si>
  <si>
    <t>Cities</t>
  </si>
  <si>
    <t>K-12 Schools</t>
  </si>
  <si>
    <t xml:space="preserve">Community Colleges  </t>
  </si>
  <si>
    <t>ERAF - K-12</t>
  </si>
  <si>
    <t>ERAF - Community Colleges</t>
  </si>
  <si>
    <t>ERAF - County Offices of Education</t>
  </si>
  <si>
    <t>Special Districts</t>
  </si>
  <si>
    <t>Percentage of Residual Distributions to K-14 Schools</t>
  </si>
  <si>
    <t>SB 2557 Administration Fees</t>
  </si>
  <si>
    <t>Penalty Assessments</t>
  </si>
  <si>
    <t>Interest Earnings/Other</t>
  </si>
  <si>
    <t>Administrative Distributions-</t>
  </si>
  <si>
    <t>Passthrough Distributions-</t>
  </si>
  <si>
    <t>Administrative Fees to CAC</t>
  </si>
  <si>
    <t xml:space="preserve">Title of Former Redevelopment Agency: </t>
  </si>
  <si>
    <t>Line #</t>
  </si>
  <si>
    <t>County : San Diego</t>
  </si>
  <si>
    <t xml:space="preserve"> Carlsbad RDA </t>
  </si>
  <si>
    <t xml:space="preserve"> El Cajon RDA </t>
  </si>
  <si>
    <t xml:space="preserve"> Escondido RDA </t>
  </si>
  <si>
    <t xml:space="preserve"> Imperial Beach RDA </t>
  </si>
  <si>
    <t xml:space="preserve"> Lemon Grove RDA </t>
  </si>
  <si>
    <t xml:space="preserve"> National City RDA </t>
  </si>
  <si>
    <t xml:space="preserve"> Vista RDA </t>
  </si>
  <si>
    <t>K-12 School Passthrough Payments - (H&amp;S Code 33401)</t>
  </si>
  <si>
    <t>Community College Passthrough Payments - (H&amp;S Code 33401)</t>
  </si>
  <si>
    <t>County Office of Education - (H&amp;S Code 33401)</t>
  </si>
  <si>
    <t>K-12 School Passthrough Payments - (H&amp;S Code 33676)</t>
  </si>
  <si>
    <t>Community College Passthrough Payments - (H&amp;S Code 33676)</t>
  </si>
  <si>
    <t>County Office of Education - (H&amp;S Code 33676)</t>
  </si>
  <si>
    <t>La Mesa RDA</t>
  </si>
  <si>
    <t xml:space="preserve"> Oceanside RDA</t>
  </si>
  <si>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</si>
  <si>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 xml:space="preserve">RPTTF Deposits - </t>
    </r>
    <r>
      <rPr>
        <sz val="10"/>
        <rFont val="Arial"/>
        <family val="2"/>
      </rPr>
      <t>Entering the deposits by source is optional.</t>
    </r>
  </si>
  <si>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</si>
  <si>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</si>
  <si>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</si>
  <si>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Total Administrative Distributions (sum of lines 10:12)</t>
  </si>
  <si>
    <t xml:space="preserve">Non-Admin EOs </t>
  </si>
  <si>
    <t>Admin EOs</t>
  </si>
  <si>
    <t xml:space="preserve">Admin EOs </t>
  </si>
  <si>
    <t>Total Administrative and Passthrough Distributions (sum of lines 13 and 31)</t>
  </si>
  <si>
    <t>Total Passthrough Distributions (sum of lines 15:30)</t>
  </si>
  <si>
    <t>Total RPTTF Balance Available to Fund Successor Agency (SA) Enforceable Obligations (EOs)  (line 6 - 32)</t>
  </si>
  <si>
    <t xml:space="preserve"> Poway RDA</t>
  </si>
  <si>
    <t xml:space="preserve"> Chula Vista RDA</t>
  </si>
  <si>
    <t xml:space="preserve"> Santee RDA</t>
  </si>
  <si>
    <t xml:space="preserve"> County of 
San Diego RDA</t>
  </si>
  <si>
    <t xml:space="preserve"> City of 
San Diego RDA</t>
  </si>
  <si>
    <t xml:space="preserve"> San Marcos RDA</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</si>
  <si>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</si>
  <si>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CAC Distributed ROPS RPTTF</t>
  </si>
  <si>
    <r>
      <rPr>
        <b/>
        <sz val="10"/>
        <rFont val="Arial"/>
        <family val="2"/>
      </rPr>
      <t>Pension Override/State Water Project Override Revenues</t>
    </r>
    <r>
      <rPr>
        <sz val="10"/>
        <rFont val="Arial"/>
        <family val="2"/>
      </rPr>
      <t xml:space="preserve"> pursuant to HSC 34183 (a) (1) (B)</t>
    </r>
  </si>
  <si>
    <t>RPTTF Distributions to ATEs</t>
  </si>
  <si>
    <t>Educational Revenue Augmentation Fund (ERAF)</t>
  </si>
  <si>
    <t xml:space="preserve">Less PPAs - Amount should be entered as a negative number. </t>
  </si>
  <si>
    <t xml:space="preserve">    Insufficient RPTTF available to fund Finance Approved items in "A" ROPS (line 38 minus 43)</t>
  </si>
  <si>
    <t>Total CAC Distributed RPTTF for SA EOs (sum of lines 40 plus 41)</t>
  </si>
  <si>
    <t>Total ROPS Only RPTTF Balance Available for Distribution to ATEs (line 33 minus 43 minus 44)</t>
  </si>
  <si>
    <t>Total Residual Distributions to K-14 Schools (sum of lines 50:53):</t>
  </si>
  <si>
    <t>SCO Invoices for Audit and Oversight - Funding should only be allocated for this purpose when there is sufficient RPTTF to fully fund the approved enforceable obligations as shown on line 38.</t>
  </si>
  <si>
    <r>
      <t xml:space="preserve">Total RPTTF Distributions to ATEs (sum of lines 47:53) - </t>
    </r>
    <r>
      <rPr>
        <sz val="10"/>
        <rFont val="Arial"/>
        <family val="2"/>
      </rPr>
      <t>Total residual distributions must equal the total residual balance as shown on line 45.</t>
    </r>
  </si>
  <si>
    <t>Total ERAF - Please break out the ERAF amounts into the following categories if possible. (sum of lines 54:56)</t>
  </si>
  <si>
    <t>Total Finance Approved RPTTF for Distribution (sum of lines 35:37)</t>
  </si>
  <si>
    <r>
      <t>Allocation Period:</t>
    </r>
    <r>
      <rPr>
        <sz val="10"/>
        <rFont val="Arial"/>
        <family val="2"/>
      </rPr>
      <t xml:space="preserve"> July 2020 - December 2020</t>
    </r>
  </si>
  <si>
    <r>
      <t xml:space="preserve">Comments:
</t>
    </r>
    <r>
      <rPr>
        <vertAlign val="superscript"/>
        <sz val="11"/>
        <rFont val="Arial"/>
        <family val="2"/>
      </rPr>
      <t>(1)</t>
    </r>
    <r>
      <rPr>
        <sz val="10"/>
        <rFont val="Arial"/>
        <family val="2"/>
      </rPr>
      <t xml:space="preserve"> ROPS estimates are based on the SA submitted ROPS and PPA amounts are based on the CAC review results, which are subject to Department of Finance's (DOF) approval.
</t>
    </r>
    <r>
      <rPr>
        <vertAlign val="superscript"/>
        <sz val="11"/>
        <rFont val="Arial"/>
        <family val="2"/>
      </rPr>
      <t>(2)</t>
    </r>
    <r>
      <rPr>
        <sz val="10"/>
        <rFont val="Arial"/>
        <family val="2"/>
      </rPr>
      <t xml:space="preserve"> The total distribution to the SA is subject to change depending upon the actual RPTTF available amount and DOF approval of ROPS.
</t>
    </r>
    <r>
      <rPr>
        <vertAlign val="superscript"/>
        <sz val="11"/>
        <rFont val="Arial"/>
        <family val="2"/>
      </rPr>
      <t>(3)</t>
    </r>
    <r>
      <rPr>
        <sz val="11"/>
        <rFont val="Arial"/>
        <family val="2"/>
      </rPr>
      <t xml:space="preserve"> </t>
    </r>
    <r>
      <rPr>
        <sz val="10"/>
        <rFont val="Arial"/>
        <family val="2"/>
      </rPr>
      <t xml:space="preserve">Coronado RDA: Due to Insufficient RPTTF available, Admin EOs is reduced from $497,952 to $448,126.11 (line 41).
</t>
    </r>
    <r>
      <rPr>
        <vertAlign val="superscript"/>
        <sz val="11"/>
        <rFont val="Arial"/>
        <family val="2"/>
      </rPr>
      <t>(4)</t>
    </r>
    <r>
      <rPr>
        <sz val="10"/>
        <rFont val="Arial"/>
        <family val="2"/>
      </rPr>
      <t xml:space="preserve"> Solana Beach RDA: PPA amount of $143,554 exceeds Non-Admin EOs of $50,098. CAC adjusts the distribution amount to zero (line 40).</t>
    </r>
  </si>
  <si>
    <t>Coronado RDA</t>
  </si>
  <si>
    <t xml:space="preserve"> Solana Beach RDA</t>
  </si>
  <si>
    <r>
      <rPr>
        <b/>
        <i/>
        <sz val="10"/>
        <color rgb="FFFF0000"/>
        <rFont val="Arial"/>
        <family val="2"/>
      </rPr>
      <t>Estimated</t>
    </r>
    <r>
      <rPr>
        <b/>
        <sz val="10"/>
        <rFont val="Arial"/>
        <family val="2"/>
      </rPr>
      <t xml:space="preserve"> ROPS Redevelopment Property Tax Trust Fund (RPTTF) Allocation Cycle:</t>
    </r>
    <r>
      <rPr>
        <sz val="10"/>
        <rFont val="Arial"/>
        <family val="2"/>
      </rPr>
      <t xml:space="preserve"> 20-21A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</si>
</sst>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General_)"/>
  </numFmts>
  <fonts count="17">
    <font>
      <sz val="11"/>
      <color theme="1"/>
      <name val="Calibri"/>
      <family val="2"/>
      <scheme val="minor"/>
    </font>
    <font>
      <sz val="10"/>
      <name val="Arial"/>
      <family val="2"/>
    </font>
    <font>
      <b/>
      <sz val="10"/>
      <name val="Arial"/>
      <family val="2"/>
    </font>
    <font>
      <b/>
      <sz val="12"/>
      <name val="Arial"/>
      <family val="2"/>
    </font>
    <font>
      <sz val="11"/>
      <color theme="1"/>
      <name val="Calibri"/>
      <family val="2"/>
      <scheme val="minor"/>
    </font>
    <font>
      <sz val="10"/>
      <color rgb="FFC00000"/>
      <name val="Arial"/>
      <family val="2"/>
    </font>
    <font>
      <sz val="11"/>
      <color theme="1"/>
      <name val="Arial"/>
      <family val="2"/>
    </font>
    <font>
      <u/>
      <sz val="10"/>
      <color indexed="12"/>
      <name val="Arial"/>
      <family val="2"/>
    </font>
    <font>
      <sz val="12"/>
      <color theme="1"/>
      <name val="Calibri"/>
      <family val="2"/>
      <scheme val="minor"/>
    </font>
    <font>
      <sz val="10"/>
      <color theme="1"/>
      <name val="Arial"/>
      <family val="2"/>
    </font>
    <font>
      <sz val="8"/>
      <name val="Arial"/>
      <family val="2"/>
    </font>
    <font>
      <sz val="10"/>
      <name val="Helv"/>
    </font>
    <font>
      <u/>
      <sz val="10"/>
      <color indexed="12"/>
      <name val="Gill Sans"/>
      <family val="2"/>
    </font>
    <font>
      <sz val="10"/>
      <name val="MS Sans Serif"/>
      <family val="2"/>
    </font>
    <font>
      <vertAlign val="superscript"/>
      <sz val="11"/>
      <name val="Arial"/>
      <family val="2"/>
    </font>
    <font>
      <sz val="11"/>
      <name val="Arial"/>
      <family val="2"/>
    </font>
    <font>
      <b/>
      <i/>
      <sz val="10"/>
      <color rgb="FFFF0000"/>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9">
    <xf numFmtId="0" fontId="0" fillId="0" borderId="0"/>
    <xf numFmtId="43" fontId="4" fillId="0" borderId="0" applyFont="0" applyFill="0" applyBorder="0" applyAlignment="0" applyProtection="0"/>
    <xf numFmtId="0" fontId="1" fillId="0" borderId="0"/>
    <xf numFmtId="0" fontId="6" fillId="0" borderId="0"/>
    <xf numFmtId="0" fontId="7"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44" fontId="8" fillId="0" borderId="0" applyFont="0" applyFill="0" applyBorder="0" applyAlignment="0" applyProtection="0"/>
    <xf numFmtId="39" fontId="1" fillId="0" borderId="0"/>
    <xf numFmtId="39" fontId="1" fillId="0" borderId="0"/>
    <xf numFmtId="39" fontId="1" fillId="0" borderId="0"/>
    <xf numFmtId="0" fontId="4" fillId="0" borderId="0"/>
    <xf numFmtId="0" fontId="8" fillId="0" borderId="0"/>
    <xf numFmtId="0" fontId="8" fillId="0" borderId="0"/>
    <xf numFmtId="0" fontId="8" fillId="0" borderId="0"/>
    <xf numFmtId="0" fontId="4" fillId="0" borderId="0"/>
    <xf numFmtId="43" fontId="4" fillId="0" borderId="0" applyFont="0" applyFill="0" applyBorder="0" applyAlignment="0" applyProtection="0"/>
    <xf numFmtId="4" fontId="1" fillId="0" borderId="0" applyFill="0" applyBorder="0" applyAlignment="0" applyProtection="0"/>
    <xf numFmtId="4" fontId="1" fillId="0" borderId="0" applyFill="0" applyBorder="0" applyAlignment="0" applyProtection="0"/>
    <xf numFmtId="44" fontId="1" fillId="0" borderId="0" applyFont="0" applyFill="0" applyBorder="0" applyAlignment="0" applyProtection="0"/>
    <xf numFmtId="166" fontId="11"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1" fillId="0" borderId="0"/>
    <xf numFmtId="0" fontId="13"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1" fillId="0" borderId="0" xfId="0" applyFont="1" applyAlignment="1"/>
    <xf numFmtId="41" fontId="1" fillId="0" borderId="0" xfId="0" applyNumberFormat="1" applyFont="1" applyFill="1" applyBorder="1" applyAlignment="1"/>
    <xf numFmtId="41" fontId="1" fillId="0" borderId="0" xfId="1" applyNumberFormat="1" applyFont="1" applyFill="1" applyBorder="1" applyAlignment="1"/>
    <xf numFmtId="0" fontId="1" fillId="0" borderId="0" xfId="0" applyFont="1" applyFill="1" applyAlignment="1"/>
    <xf numFmtId="0" fontId="1" fillId="0" borderId="0" xfId="0" applyFont="1" applyFill="1" applyBorder="1" applyAlignment="1"/>
    <xf numFmtId="41" fontId="2" fillId="0" borderId="0" xfId="0" applyNumberFormat="1" applyFont="1" applyBorder="1" applyAlignment="1"/>
    <xf numFmtId="41" fontId="1" fillId="0" borderId="0" xfId="0" applyNumberFormat="1" applyFont="1" applyBorder="1" applyAlignment="1"/>
    <xf numFmtId="165" fontId="1" fillId="8" borderId="2" xfId="1" applyNumberFormat="1" applyFont="1" applyFill="1" applyBorder="1" applyAlignment="1"/>
    <xf numFmtId="0" fontId="2" fillId="0" borderId="0" xfId="0" applyFont="1" applyFill="1" applyAlignment="1"/>
    <xf numFmtId="41" fontId="2" fillId="0" borderId="0" xfId="0" applyNumberFormat="1" applyFont="1" applyFill="1" applyAlignment="1"/>
    <xf numFmtId="0" fontId="1" fillId="0" borderId="0" xfId="0" applyFont="1" applyFill="1" applyAlignment="1">
      <alignment horizontal="left" indent="2"/>
    </xf>
    <xf numFmtId="49" fontId="5" fillId="0" borderId="0" xfId="1" applyNumberFormat="1" applyFont="1" applyFill="1" applyBorder="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1" fillId="0" borderId="0" xfId="0" applyNumberFormat="1" applyFont="1" applyFill="1" applyBorder="1" applyAlignment="1">
      <alignment horizontal="center"/>
    </xf>
    <xf numFmtId="37" fontId="1" fillId="0" borderId="0" xfId="15" applyNumberFormat="1" applyFont="1" applyFill="1" applyBorder="1" applyAlignment="1"/>
    <xf numFmtId="164" fontId="9" fillId="0" borderId="0" xfId="1" applyNumberFormat="1" applyFont="1"/>
    <xf numFmtId="164" fontId="9" fillId="0" borderId="0" xfId="0" applyNumberFormat="1" applyFont="1"/>
    <xf numFmtId="0" fontId="5" fillId="0" borderId="0" xfId="1" applyNumberFormat="1" applyFont="1" applyFill="1" applyBorder="1" applyAlignment="1">
      <alignment horizontal="left" vertical="top"/>
    </xf>
    <xf numFmtId="0" fontId="2" fillId="3" borderId="2" xfId="0" applyFont="1" applyFill="1" applyBorder="1" applyAlignment="1"/>
    <xf numFmtId="0" fontId="1" fillId="9" borderId="0" xfId="0" applyFont="1" applyFill="1" applyAlignment="1"/>
    <xf numFmtId="0" fontId="1" fillId="0" borderId="0" xfId="0" applyFont="1" applyFill="1" applyBorder="1" applyAlignment="1">
      <alignment wrapText="1"/>
    </xf>
    <xf numFmtId="41" fontId="2" fillId="0" borderId="4" xfId="0" applyNumberFormat="1" applyFont="1" applyFill="1" applyBorder="1" applyAlignment="1">
      <alignment wrapText="1"/>
    </xf>
    <xf numFmtId="0" fontId="2" fillId="5" borderId="1" xfId="1" applyNumberFormat="1" applyFont="1" applyFill="1" applyBorder="1" applyAlignment="1"/>
    <xf numFmtId="0" fontId="2" fillId="5" borderId="2" xfId="0" applyNumberFormat="1" applyFont="1" applyFill="1" applyBorder="1" applyAlignment="1">
      <alignment horizontal="left" wrapText="1"/>
    </xf>
    <xf numFmtId="0" fontId="2" fillId="3" borderId="1" xfId="0" applyNumberFormat="1" applyFont="1" applyFill="1" applyBorder="1" applyAlignment="1"/>
    <xf numFmtId="0" fontId="2" fillId="7" borderId="2" xfId="0" applyNumberFormat="1" applyFont="1" applyFill="1" applyBorder="1" applyAlignment="1">
      <alignment horizontal="left"/>
    </xf>
    <xf numFmtId="0" fontId="1" fillId="0" borderId="0" xfId="0" applyNumberFormat="1" applyFont="1" applyFill="1" applyAlignment="1">
      <alignment horizontal="left" indent="2"/>
    </xf>
    <xf numFmtId="0" fontId="1" fillId="0" borderId="0" xfId="0" applyNumberFormat="1" applyFont="1" applyFill="1" applyAlignment="1">
      <alignment horizontal="left" wrapText="1" indent="2"/>
    </xf>
    <xf numFmtId="0" fontId="1" fillId="7" borderId="1" xfId="1" applyNumberFormat="1" applyFont="1" applyFill="1" applyBorder="1" applyAlignment="1"/>
    <xf numFmtId="0" fontId="2" fillId="2" borderId="2" xfId="0" applyNumberFormat="1" applyFont="1" applyFill="1" applyBorder="1" applyAlignment="1">
      <alignment wrapText="1"/>
    </xf>
    <xf numFmtId="0" fontId="1" fillId="0" borderId="0" xfId="0" applyNumberFormat="1" applyFont="1" applyAlignment="1">
      <alignment horizontal="left" wrapText="1" indent="2"/>
    </xf>
    <xf numFmtId="0" fontId="1" fillId="0" borderId="0" xfId="0" applyNumberFormat="1" applyFont="1" applyFill="1" applyAlignment="1">
      <alignment horizontal="left" indent="4"/>
    </xf>
    <xf numFmtId="0" fontId="2" fillId="2" borderId="1" xfId="1" applyNumberFormat="1" applyFont="1" applyFill="1" applyBorder="1" applyAlignment="1">
      <alignment wrapText="1"/>
    </xf>
    <xf numFmtId="0" fontId="1" fillId="0" borderId="0" xfId="0" applyNumberFormat="1" applyFont="1" applyFill="1" applyBorder="1" applyAlignment="1">
      <alignment horizontal="left" wrapText="1" indent="2"/>
    </xf>
    <xf numFmtId="0" fontId="2" fillId="0" borderId="0" xfId="0" applyNumberFormat="1" applyFont="1" applyFill="1" applyAlignment="1"/>
    <xf numFmtId="0" fontId="2" fillId="0" borderId="0" xfId="0" applyNumberFormat="1" applyFont="1" applyFill="1" applyAlignment="1">
      <alignment wrapText="1"/>
    </xf>
    <xf numFmtId="0" fontId="1" fillId="10" borderId="0" xfId="0" applyNumberFormat="1" applyFont="1" applyFill="1" applyAlignment="1">
      <alignment horizontal="left" indent="2"/>
    </xf>
    <xf numFmtId="0" fontId="2" fillId="0" borderId="4" xfId="0" applyNumberFormat="1" applyFont="1" applyFill="1" applyBorder="1" applyAlignment="1"/>
    <xf numFmtId="41" fontId="10" fillId="0" borderId="0" xfId="0" applyNumberFormat="1" applyFont="1" applyFill="1" applyBorder="1" applyAlignment="1"/>
    <xf numFmtId="0" fontId="2" fillId="0" borderId="3" xfId="0" applyNumberFormat="1" applyFont="1" applyBorder="1" applyAlignment="1"/>
    <xf numFmtId="0" fontId="1" fillId="0" borderId="0" xfId="0" applyNumberFormat="1" applyFont="1" applyFill="1" applyBorder="1" applyAlignment="1">
      <alignment horizontal="center" wrapText="1"/>
    </xf>
    <xf numFmtId="0" fontId="1" fillId="0" borderId="0" xfId="0" applyFont="1" applyFill="1" applyAlignment="1">
      <alignment horizontal="center"/>
    </xf>
    <xf numFmtId="0" fontId="1" fillId="6" borderId="0" xfId="0" applyFont="1" applyFill="1" applyBorder="1" applyAlignment="1">
      <alignment vertical="center" wrapText="1"/>
    </xf>
    <xf numFmtId="41" fontId="2" fillId="6" borderId="3" xfId="1" applyNumberFormat="1" applyFont="1" applyFill="1" applyBorder="1" applyAlignment="1"/>
    <xf numFmtId="0" fontId="1" fillId="6" borderId="2" xfId="0" applyNumberFormat="1" applyFont="1" applyFill="1" applyBorder="1" applyAlignment="1">
      <alignment horizontal="left"/>
    </xf>
    <xf numFmtId="0" fontId="1" fillId="4" borderId="2" xfId="0" applyNumberFormat="1" applyFont="1" applyFill="1" applyBorder="1" applyAlignment="1">
      <alignment horizontal="left" wrapText="1"/>
    </xf>
    <xf numFmtId="0" fontId="1" fillId="11" borderId="2" xfId="0" applyFont="1" applyFill="1" applyBorder="1" applyAlignment="1">
      <alignment wrapText="1"/>
    </xf>
    <xf numFmtId="0" fontId="2" fillId="0" borderId="0" xfId="0" applyFont="1" applyAlignment="1"/>
    <xf numFmtId="0" fontId="1" fillId="0" borderId="0" xfId="0" applyFont="1" applyFill="1" applyAlignment="1">
      <alignment horizontal="left" wrapText="1" indent="2"/>
    </xf>
    <xf numFmtId="0" fontId="2" fillId="0" borderId="4" xfId="0" applyFont="1" applyBorder="1"/>
    <xf numFmtId="0" fontId="1" fillId="0" borderId="0" xfId="0" applyFont="1" applyAlignment="1">
      <alignment horizontal="center" vertical="center"/>
    </xf>
    <xf numFmtId="41" fontId="2" fillId="3" borderId="1" xfId="0" applyNumberFormat="1" applyFont="1" applyFill="1" applyBorder="1" applyAlignment="1"/>
    <xf numFmtId="41" fontId="2" fillId="7" borderId="2" xfId="1" applyNumberFormat="1" applyFont="1" applyFill="1" applyBorder="1" applyAlignment="1"/>
    <xf numFmtId="41" fontId="2" fillId="0" borderId="4" xfId="0" applyNumberFormat="1" applyFont="1" applyFill="1" applyBorder="1" applyAlignment="1"/>
    <xf numFmtId="41" fontId="1" fillId="0" borderId="0" xfId="16" applyNumberFormat="1" applyFont="1" applyFill="1" applyBorder="1" applyAlignment="1"/>
    <xf numFmtId="41" fontId="9" fillId="0" borderId="0" xfId="0" applyNumberFormat="1" applyFont="1"/>
    <xf numFmtId="41" fontId="1" fillId="6" borderId="2" xfId="1" applyNumberFormat="1" applyFont="1" applyFill="1" applyBorder="1" applyAlignment="1"/>
    <xf numFmtId="41" fontId="2" fillId="0" borderId="0" xfId="0" applyNumberFormat="1" applyFont="1" applyFill="1" applyAlignment="1">
      <alignment wrapText="1"/>
    </xf>
    <xf numFmtId="41" fontId="1" fillId="10" borderId="0" xfId="1" applyNumberFormat="1" applyFont="1" applyFill="1" applyBorder="1" applyAlignment="1"/>
    <xf numFmtId="41" fontId="9" fillId="10" borderId="0" xfId="0" applyNumberFormat="1" applyFont="1" applyFill="1"/>
    <xf numFmtId="41" fontId="2" fillId="7" borderId="1" xfId="1" applyNumberFormat="1" applyFont="1" applyFill="1" applyBorder="1" applyAlignment="1"/>
    <xf numFmtId="41" fontId="2" fillId="5" borderId="2" xfId="1" applyNumberFormat="1" applyFont="1" applyFill="1" applyBorder="1" applyAlignment="1"/>
    <xf numFmtId="41" fontId="1" fillId="0" borderId="0" xfId="0" applyNumberFormat="1" applyFont="1" applyFill="1" applyAlignment="1">
      <alignment horizontal="left" wrapText="1"/>
    </xf>
    <xf numFmtId="41" fontId="1" fillId="4" borderId="2" xfId="1" applyNumberFormat="1" applyFont="1" applyFill="1" applyBorder="1" applyAlignment="1"/>
    <xf numFmtId="41" fontId="2" fillId="11" borderId="2" xfId="1" applyNumberFormat="1" applyFont="1" applyFill="1" applyBorder="1" applyAlignment="1"/>
    <xf numFmtId="41" fontId="1" fillId="11" borderId="2" xfId="0" applyNumberFormat="1" applyFont="1" applyFill="1" applyBorder="1" applyAlignment="1"/>
    <xf numFmtId="41" fontId="2" fillId="5" borderId="1" xfId="1" applyNumberFormat="1" applyFont="1" applyFill="1" applyBorder="1" applyAlignment="1"/>
    <xf numFmtId="41" fontId="2" fillId="2" borderId="2" xfId="1" applyNumberFormat="1" applyFont="1" applyFill="1" applyBorder="1" applyAlignment="1"/>
    <xf numFmtId="41" fontId="2" fillId="2" borderId="1" xfId="1" applyNumberFormat="1" applyFont="1" applyFill="1" applyBorder="1" applyAlignment="1"/>
    <xf numFmtId="41" fontId="1" fillId="8" borderId="0" xfId="1" applyNumberFormat="1" applyFont="1" applyFill="1" applyBorder="1" applyAlignment="1"/>
    <xf numFmtId="0" fontId="1" fillId="0" borderId="0" xfId="0" applyFont="1" applyAlignment="1">
      <alignment horizontal="center" wrapText="1"/>
    </xf>
    <xf numFmtId="0" fontId="5" fillId="0" borderId="0" xfId="0" applyFont="1" applyFill="1" applyBorder="1" applyAlignment="1">
      <alignment vertical="top" wrapText="1"/>
    </xf>
  </cellXfs>
  <cellStyles count="79">
    <cellStyle name="Comma" xfId="1" builtinId="3"/>
    <cellStyle name="Comma 10" xfId="70" xr:uid="{00000000-0005-0000-0000-000001000000}"/>
    <cellStyle name="Comma 11" xfId="73" xr:uid="{00000000-0005-0000-0000-000002000000}"/>
    <cellStyle name="Comma 12" xfId="76" xr:uid="{00000000-0005-0000-0000-000003000000}"/>
    <cellStyle name="Comma 13" xfId="17" xr:uid="{00000000-0005-0000-0000-000004000000}"/>
    <cellStyle name="Comma 2" xfId="6" xr:uid="{00000000-0005-0000-0000-000005000000}"/>
    <cellStyle name="Comma 2 2" xfId="27" xr:uid="{00000000-0005-0000-0000-000006000000}"/>
    <cellStyle name="Comma 2 2 2" xfId="32" xr:uid="{00000000-0005-0000-0000-000007000000}"/>
    <cellStyle name="Comma 2 3" xfId="33" xr:uid="{00000000-0005-0000-0000-000008000000}"/>
    <cellStyle name="Comma 2 4" xfId="18" xr:uid="{00000000-0005-0000-0000-000009000000}"/>
    <cellStyle name="Comma 3" xfId="21" xr:uid="{00000000-0005-0000-0000-00000A000000}"/>
    <cellStyle name="Comma 3 2" xfId="16" xr:uid="{00000000-0005-0000-0000-00000B000000}"/>
    <cellStyle name="Comma 3 2 2" xfId="34" xr:uid="{00000000-0005-0000-0000-00000C000000}"/>
    <cellStyle name="Comma 4" xfId="26" xr:uid="{00000000-0005-0000-0000-00000D000000}"/>
    <cellStyle name="Comma 4 2" xfId="62" xr:uid="{00000000-0005-0000-0000-00000E000000}"/>
    <cellStyle name="Comma 4 3" xfId="55" xr:uid="{00000000-0005-0000-0000-00000F000000}"/>
    <cellStyle name="Comma 5" xfId="29" xr:uid="{00000000-0005-0000-0000-000010000000}"/>
    <cellStyle name="Comma 5 2" xfId="57" xr:uid="{00000000-0005-0000-0000-000011000000}"/>
    <cellStyle name="Comma 6" xfId="48" xr:uid="{00000000-0005-0000-0000-000012000000}"/>
    <cellStyle name="Comma 7" xfId="52" xr:uid="{00000000-0005-0000-0000-000013000000}"/>
    <cellStyle name="Comma 8" xfId="64" xr:uid="{00000000-0005-0000-0000-000014000000}"/>
    <cellStyle name="Comma 9" xfId="67" xr:uid="{00000000-0005-0000-0000-000015000000}"/>
    <cellStyle name="Currency 10" xfId="74" xr:uid="{00000000-0005-0000-0000-000016000000}"/>
    <cellStyle name="Currency 11" xfId="77" xr:uid="{00000000-0005-0000-0000-000017000000}"/>
    <cellStyle name="Currency 12" xfId="19" xr:uid="{00000000-0005-0000-0000-000018000000}"/>
    <cellStyle name="Currency 2" xfId="7" xr:uid="{00000000-0005-0000-0000-000019000000}"/>
    <cellStyle name="Currency 2 2" xfId="35" xr:uid="{00000000-0005-0000-0000-00001A000000}"/>
    <cellStyle name="Currency 2 3" xfId="36" xr:uid="{00000000-0005-0000-0000-00001B000000}"/>
    <cellStyle name="Currency 2 4" xfId="22" xr:uid="{00000000-0005-0000-0000-00001C000000}"/>
    <cellStyle name="Currency 3" xfId="30" xr:uid="{00000000-0005-0000-0000-00001D000000}"/>
    <cellStyle name="Currency 3 2" xfId="58" xr:uid="{00000000-0005-0000-0000-00001E000000}"/>
    <cellStyle name="Currency 4" xfId="37" xr:uid="{00000000-0005-0000-0000-00001F000000}"/>
    <cellStyle name="Currency 5" xfId="49" xr:uid="{00000000-0005-0000-0000-000020000000}"/>
    <cellStyle name="Currency 6" xfId="51" xr:uid="{00000000-0005-0000-0000-000021000000}"/>
    <cellStyle name="Currency 7" xfId="65" xr:uid="{00000000-0005-0000-0000-000022000000}"/>
    <cellStyle name="Currency 8" xfId="68" xr:uid="{00000000-0005-0000-0000-000023000000}"/>
    <cellStyle name="Currency 9" xfId="71" xr:uid="{00000000-0005-0000-0000-000024000000}"/>
    <cellStyle name="Hyperlink 2" xfId="4" xr:uid="{00000000-0005-0000-0000-000026000000}"/>
    <cellStyle name="Hyperlink 2 2" xfId="23" xr:uid="{00000000-0005-0000-0000-000027000000}"/>
    <cellStyle name="Normal" xfId="0" builtinId="0"/>
    <cellStyle name="Normal 10" xfId="66" xr:uid="{00000000-0005-0000-0000-000029000000}"/>
    <cellStyle name="Normal 10 2" xfId="15" xr:uid="{00000000-0005-0000-0000-00002A000000}"/>
    <cellStyle name="Normal 11" xfId="69" xr:uid="{00000000-0005-0000-0000-00002B000000}"/>
    <cellStyle name="Normal 12" xfId="72" xr:uid="{00000000-0005-0000-0000-00002C000000}"/>
    <cellStyle name="Normal 13" xfId="75" xr:uid="{00000000-0005-0000-0000-00002D000000}"/>
    <cellStyle name="Normal 2" xfId="2" xr:uid="{00000000-0005-0000-0000-00002E000000}"/>
    <cellStyle name="Normal 2 2" xfId="9" xr:uid="{00000000-0005-0000-0000-00002F000000}"/>
    <cellStyle name="Normal 2 2 2" xfId="31" xr:uid="{00000000-0005-0000-0000-000030000000}"/>
    <cellStyle name="Normal 2 3" xfId="8" xr:uid="{00000000-0005-0000-0000-000031000000}"/>
    <cellStyle name="Normal 2 3 2" xfId="38" xr:uid="{00000000-0005-0000-0000-000032000000}"/>
    <cellStyle name="Normal 2 4" xfId="20" xr:uid="{00000000-0005-0000-0000-000033000000}"/>
    <cellStyle name="Normal 2_ROPS for Example 2.03.12_ Draft" xfId="10" xr:uid="{00000000-0005-0000-0000-000034000000}"/>
    <cellStyle name="Normal 3" xfId="3" xr:uid="{00000000-0005-0000-0000-000035000000}"/>
    <cellStyle name="Normal 3 2" xfId="11" xr:uid="{00000000-0005-0000-0000-000036000000}"/>
    <cellStyle name="Normal 3 2 2" xfId="39" xr:uid="{00000000-0005-0000-0000-000037000000}"/>
    <cellStyle name="Normal 3 3" xfId="53" xr:uid="{00000000-0005-0000-0000-000038000000}"/>
    <cellStyle name="Normal 3 4" xfId="24" xr:uid="{00000000-0005-0000-0000-000039000000}"/>
    <cellStyle name="Normal 4" xfId="5" xr:uid="{00000000-0005-0000-0000-00003A000000}"/>
    <cellStyle name="Normal 4 2" xfId="61" xr:uid="{00000000-0005-0000-0000-00003B000000}"/>
    <cellStyle name="Normal 4 3" xfId="54" xr:uid="{00000000-0005-0000-0000-00003C000000}"/>
    <cellStyle name="Normal 4 4" xfId="25" xr:uid="{00000000-0005-0000-0000-00003D000000}"/>
    <cellStyle name="Normal 5" xfId="12" xr:uid="{00000000-0005-0000-0000-00003E000000}"/>
    <cellStyle name="Normal 5 2" xfId="56" xr:uid="{00000000-0005-0000-0000-00003F000000}"/>
    <cellStyle name="Normal 5 3" xfId="28" xr:uid="{00000000-0005-0000-0000-000040000000}"/>
    <cellStyle name="Normal 6" xfId="13" xr:uid="{00000000-0005-0000-0000-000041000000}"/>
    <cellStyle name="Normal 6 2" xfId="59" xr:uid="{00000000-0005-0000-0000-000042000000}"/>
    <cellStyle name="Normal 6 3" xfId="40" xr:uid="{00000000-0005-0000-0000-000043000000}"/>
    <cellStyle name="Normal 7" xfId="14" xr:uid="{00000000-0005-0000-0000-000044000000}"/>
    <cellStyle name="Normal 7 2" xfId="47" xr:uid="{00000000-0005-0000-0000-000045000000}"/>
    <cellStyle name="Normal 8" xfId="50" xr:uid="{00000000-0005-0000-0000-000046000000}"/>
    <cellStyle name="Normal 9" xfId="63" xr:uid="{00000000-0005-0000-0000-000047000000}"/>
    <cellStyle name="Percent 2" xfId="41" xr:uid="{00000000-0005-0000-0000-000048000000}"/>
    <cellStyle name="Percent 2 2" xfId="42" xr:uid="{00000000-0005-0000-0000-000049000000}"/>
    <cellStyle name="Percent 2 3" xfId="43" xr:uid="{00000000-0005-0000-0000-00004A000000}"/>
    <cellStyle name="Percent 3" xfId="44" xr:uid="{00000000-0005-0000-0000-00004B000000}"/>
    <cellStyle name="Percent 4" xfId="45" xr:uid="{00000000-0005-0000-0000-00004C000000}"/>
    <cellStyle name="Percent 5" xfId="46" xr:uid="{00000000-0005-0000-0000-00004D000000}"/>
    <cellStyle name="Percent 5 2" xfId="60" xr:uid="{00000000-0005-0000-0000-00004E000000}"/>
    <cellStyle name="Percent 6" xfId="78" xr:uid="{00000000-0005-0000-0000-00004F000000}"/>
  </cellStyles>
  <dxfs count="2">
    <dxf>
      <font>
        <b val="0"/>
        <i/>
        <color rgb="FF0000FF"/>
      </font>
    </dxf>
    <dxf>
      <font>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45139-1544-43A7-9DFE-62ABCB2E0B28}">
  <sheetPr>
    <tabColor rgb="FF00B050"/>
  </sheetPr>
  <dimension ref="A1:U67"/>
  <sheetViews>
    <sheetView tabSelected="1" view="pageBreakPreview" zoomScale="80" zoomScaleNormal="70" zoomScaleSheetLayoutView="80" workbookViewId="0">
      <pane xSplit="2" ySplit="10" topLeftCell="C11" activePane="bottomRight" state="frozen"/>
      <selection activeCell="C11" sqref="C11"/>
      <selection pane="topRight" activeCell="C11" sqref="C11"/>
      <selection pane="bottomLeft" activeCell="C11" sqref="C11"/>
      <selection pane="bottomRight" activeCell="A4" sqref="A4"/>
    </sheetView>
  </sheetViews>
  <sheetFormatPr defaultColWidth="9.1328125" defaultRowHeight="13.15"/>
  <cols>
    <col min="1" max="1" width="7.265625" style="13" customWidth="1"/>
    <col min="2" max="2" width="97.86328125" style="4" customWidth="1"/>
    <col min="3" max="3" width="23.73046875" style="6" customWidth="1"/>
    <col min="4" max="20" width="19.73046875" style="7" customWidth="1"/>
    <col min="21" max="21" width="3.73046875" style="1" customWidth="1"/>
    <col min="22" max="261" width="9.1328125" style="1"/>
    <col min="262" max="262" width="7.265625" style="1" customWidth="1"/>
    <col min="263" max="263" width="97.86328125" style="1" customWidth="1"/>
    <col min="264" max="269" width="18.73046875" style="1" customWidth="1"/>
    <col min="270" max="517" width="9.1328125" style="1"/>
    <col min="518" max="518" width="7.265625" style="1" customWidth="1"/>
    <col min="519" max="519" width="97.86328125" style="1" customWidth="1"/>
    <col min="520" max="525" width="18.73046875" style="1" customWidth="1"/>
    <col min="526" max="773" width="9.1328125" style="1"/>
    <col min="774" max="774" width="7.265625" style="1" customWidth="1"/>
    <col min="775" max="775" width="97.86328125" style="1" customWidth="1"/>
    <col min="776" max="781" width="18.73046875" style="1" customWidth="1"/>
    <col min="782" max="1029" width="9.1328125" style="1"/>
    <col min="1030" max="1030" width="7.265625" style="1" customWidth="1"/>
    <col min="1031" max="1031" width="97.86328125" style="1" customWidth="1"/>
    <col min="1032" max="1037" width="18.73046875" style="1" customWidth="1"/>
    <col min="1038" max="1285" width="9.1328125" style="1"/>
    <col min="1286" max="1286" width="7.265625" style="1" customWidth="1"/>
    <col min="1287" max="1287" width="97.86328125" style="1" customWidth="1"/>
    <col min="1288" max="1293" width="18.73046875" style="1" customWidth="1"/>
    <col min="1294" max="1541" width="9.1328125" style="1"/>
    <col min="1542" max="1542" width="7.265625" style="1" customWidth="1"/>
    <col min="1543" max="1543" width="97.86328125" style="1" customWidth="1"/>
    <col min="1544" max="1549" width="18.73046875" style="1" customWidth="1"/>
    <col min="1550" max="1797" width="9.1328125" style="1"/>
    <col min="1798" max="1798" width="7.265625" style="1" customWidth="1"/>
    <col min="1799" max="1799" width="97.86328125" style="1" customWidth="1"/>
    <col min="1800" max="1805" width="18.73046875" style="1" customWidth="1"/>
    <col min="1806" max="2053" width="9.1328125" style="1"/>
    <col min="2054" max="2054" width="7.265625" style="1" customWidth="1"/>
    <col min="2055" max="2055" width="97.86328125" style="1" customWidth="1"/>
    <col min="2056" max="2061" width="18.73046875" style="1" customWidth="1"/>
    <col min="2062" max="2309" width="9.1328125" style="1"/>
    <col min="2310" max="2310" width="7.265625" style="1" customWidth="1"/>
    <col min="2311" max="2311" width="97.86328125" style="1" customWidth="1"/>
    <col min="2312" max="2317" width="18.73046875" style="1" customWidth="1"/>
    <col min="2318" max="2565" width="9.1328125" style="1"/>
    <col min="2566" max="2566" width="7.265625" style="1" customWidth="1"/>
    <col min="2567" max="2567" width="97.86328125" style="1" customWidth="1"/>
    <col min="2568" max="2573" width="18.73046875" style="1" customWidth="1"/>
    <col min="2574" max="2821" width="9.1328125" style="1"/>
    <col min="2822" max="2822" width="7.265625" style="1" customWidth="1"/>
    <col min="2823" max="2823" width="97.86328125" style="1" customWidth="1"/>
    <col min="2824" max="2829" width="18.73046875" style="1" customWidth="1"/>
    <col min="2830" max="3077" width="9.1328125" style="1"/>
    <col min="3078" max="3078" width="7.265625" style="1" customWidth="1"/>
    <col min="3079" max="3079" width="97.86328125" style="1" customWidth="1"/>
    <col min="3080" max="3085" width="18.73046875" style="1" customWidth="1"/>
    <col min="3086" max="3333" width="9.1328125" style="1"/>
    <col min="3334" max="3334" width="7.265625" style="1" customWidth="1"/>
    <col min="3335" max="3335" width="97.86328125" style="1" customWidth="1"/>
    <col min="3336" max="3341" width="18.73046875" style="1" customWidth="1"/>
    <col min="3342" max="3589" width="9.1328125" style="1"/>
    <col min="3590" max="3590" width="7.265625" style="1" customWidth="1"/>
    <col min="3591" max="3591" width="97.86328125" style="1" customWidth="1"/>
    <col min="3592" max="3597" width="18.73046875" style="1" customWidth="1"/>
    <col min="3598" max="3845" width="9.1328125" style="1"/>
    <col min="3846" max="3846" width="7.265625" style="1" customWidth="1"/>
    <col min="3847" max="3847" width="97.86328125" style="1" customWidth="1"/>
    <col min="3848" max="3853" width="18.73046875" style="1" customWidth="1"/>
    <col min="3854" max="4101" width="9.1328125" style="1"/>
    <col min="4102" max="4102" width="7.265625" style="1" customWidth="1"/>
    <col min="4103" max="4103" width="97.86328125" style="1" customWidth="1"/>
    <col min="4104" max="4109" width="18.73046875" style="1" customWidth="1"/>
    <col min="4110" max="4357" width="9.1328125" style="1"/>
    <col min="4358" max="4358" width="7.265625" style="1" customWidth="1"/>
    <col min="4359" max="4359" width="97.86328125" style="1" customWidth="1"/>
    <col min="4360" max="4365" width="18.73046875" style="1" customWidth="1"/>
    <col min="4366" max="4613" width="9.1328125" style="1"/>
    <col min="4614" max="4614" width="7.265625" style="1" customWidth="1"/>
    <col min="4615" max="4615" width="97.86328125" style="1" customWidth="1"/>
    <col min="4616" max="4621" width="18.73046875" style="1" customWidth="1"/>
    <col min="4622" max="4869" width="9.1328125" style="1"/>
    <col min="4870" max="4870" width="7.265625" style="1" customWidth="1"/>
    <col min="4871" max="4871" width="97.86328125" style="1" customWidth="1"/>
    <col min="4872" max="4877" width="18.73046875" style="1" customWidth="1"/>
    <col min="4878" max="5125" width="9.1328125" style="1"/>
    <col min="5126" max="5126" width="7.265625" style="1" customWidth="1"/>
    <col min="5127" max="5127" width="97.86328125" style="1" customWidth="1"/>
    <col min="5128" max="5133" width="18.73046875" style="1" customWidth="1"/>
    <col min="5134" max="5381" width="9.1328125" style="1"/>
    <col min="5382" max="5382" width="7.265625" style="1" customWidth="1"/>
    <col min="5383" max="5383" width="97.86328125" style="1" customWidth="1"/>
    <col min="5384" max="5389" width="18.73046875" style="1" customWidth="1"/>
    <col min="5390" max="5637" width="9.1328125" style="1"/>
    <col min="5638" max="5638" width="7.265625" style="1" customWidth="1"/>
    <col min="5639" max="5639" width="97.86328125" style="1" customWidth="1"/>
    <col min="5640" max="5645" width="18.73046875" style="1" customWidth="1"/>
    <col min="5646" max="5893" width="9.1328125" style="1"/>
    <col min="5894" max="5894" width="7.265625" style="1" customWidth="1"/>
    <col min="5895" max="5895" width="97.86328125" style="1" customWidth="1"/>
    <col min="5896" max="5901" width="18.73046875" style="1" customWidth="1"/>
    <col min="5902" max="6149" width="9.1328125" style="1"/>
    <col min="6150" max="6150" width="7.265625" style="1" customWidth="1"/>
    <col min="6151" max="6151" width="97.86328125" style="1" customWidth="1"/>
    <col min="6152" max="6157" width="18.73046875" style="1" customWidth="1"/>
    <col min="6158" max="6405" width="9.1328125" style="1"/>
    <col min="6406" max="6406" width="7.265625" style="1" customWidth="1"/>
    <col min="6407" max="6407" width="97.86328125" style="1" customWidth="1"/>
    <col min="6408" max="6413" width="18.73046875" style="1" customWidth="1"/>
    <col min="6414" max="6661" width="9.1328125" style="1"/>
    <col min="6662" max="6662" width="7.265625" style="1" customWidth="1"/>
    <col min="6663" max="6663" width="97.86328125" style="1" customWidth="1"/>
    <col min="6664" max="6669" width="18.73046875" style="1" customWidth="1"/>
    <col min="6670" max="6917" width="9.1328125" style="1"/>
    <col min="6918" max="6918" width="7.265625" style="1" customWidth="1"/>
    <col min="6919" max="6919" width="97.86328125" style="1" customWidth="1"/>
    <col min="6920" max="6925" width="18.73046875" style="1" customWidth="1"/>
    <col min="6926" max="7173" width="9.1328125" style="1"/>
    <col min="7174" max="7174" width="7.265625" style="1" customWidth="1"/>
    <col min="7175" max="7175" width="97.86328125" style="1" customWidth="1"/>
    <col min="7176" max="7181" width="18.73046875" style="1" customWidth="1"/>
    <col min="7182" max="7429" width="9.1328125" style="1"/>
    <col min="7430" max="7430" width="7.265625" style="1" customWidth="1"/>
    <col min="7431" max="7431" width="97.86328125" style="1" customWidth="1"/>
    <col min="7432" max="7437" width="18.73046875" style="1" customWidth="1"/>
    <col min="7438" max="7685" width="9.1328125" style="1"/>
    <col min="7686" max="7686" width="7.265625" style="1" customWidth="1"/>
    <col min="7687" max="7687" width="97.86328125" style="1" customWidth="1"/>
    <col min="7688" max="7693" width="18.73046875" style="1" customWidth="1"/>
    <col min="7694" max="7941" width="9.1328125" style="1"/>
    <col min="7942" max="7942" width="7.265625" style="1" customWidth="1"/>
    <col min="7943" max="7943" width="97.86328125" style="1" customWidth="1"/>
    <col min="7944" max="7949" width="18.73046875" style="1" customWidth="1"/>
    <col min="7950" max="8197" width="9.1328125" style="1"/>
    <col min="8198" max="8198" width="7.265625" style="1" customWidth="1"/>
    <col min="8199" max="8199" width="97.86328125" style="1" customWidth="1"/>
    <col min="8200" max="8205" width="18.73046875" style="1" customWidth="1"/>
    <col min="8206" max="8453" width="9.1328125" style="1"/>
    <col min="8454" max="8454" width="7.265625" style="1" customWidth="1"/>
    <col min="8455" max="8455" width="97.86328125" style="1" customWidth="1"/>
    <col min="8456" max="8461" width="18.73046875" style="1" customWidth="1"/>
    <col min="8462" max="8709" width="9.1328125" style="1"/>
    <col min="8710" max="8710" width="7.265625" style="1" customWidth="1"/>
    <col min="8711" max="8711" width="97.86328125" style="1" customWidth="1"/>
    <col min="8712" max="8717" width="18.73046875" style="1" customWidth="1"/>
    <col min="8718" max="8965" width="9.1328125" style="1"/>
    <col min="8966" max="8966" width="7.265625" style="1" customWidth="1"/>
    <col min="8967" max="8967" width="97.86328125" style="1" customWidth="1"/>
    <col min="8968" max="8973" width="18.73046875" style="1" customWidth="1"/>
    <col min="8974" max="9221" width="9.1328125" style="1"/>
    <col min="9222" max="9222" width="7.265625" style="1" customWidth="1"/>
    <col min="9223" max="9223" width="97.86328125" style="1" customWidth="1"/>
    <col min="9224" max="9229" width="18.73046875" style="1" customWidth="1"/>
    <col min="9230" max="9477" width="9.1328125" style="1"/>
    <col min="9478" max="9478" width="7.265625" style="1" customWidth="1"/>
    <col min="9479" max="9479" width="97.86328125" style="1" customWidth="1"/>
    <col min="9480" max="9485" width="18.73046875" style="1" customWidth="1"/>
    <col min="9486" max="9733" width="9.1328125" style="1"/>
    <col min="9734" max="9734" width="7.265625" style="1" customWidth="1"/>
    <col min="9735" max="9735" width="97.86328125" style="1" customWidth="1"/>
    <col min="9736" max="9741" width="18.73046875" style="1" customWidth="1"/>
    <col min="9742" max="9989" width="9.1328125" style="1"/>
    <col min="9990" max="9990" width="7.265625" style="1" customWidth="1"/>
    <col min="9991" max="9991" width="97.86328125" style="1" customWidth="1"/>
    <col min="9992" max="9997" width="18.73046875" style="1" customWidth="1"/>
    <col min="9998" max="10245" width="9.1328125" style="1"/>
    <col min="10246" max="10246" width="7.265625" style="1" customWidth="1"/>
    <col min="10247" max="10247" width="97.86328125" style="1" customWidth="1"/>
    <col min="10248" max="10253" width="18.73046875" style="1" customWidth="1"/>
    <col min="10254" max="10501" width="9.1328125" style="1"/>
    <col min="10502" max="10502" width="7.265625" style="1" customWidth="1"/>
    <col min="10503" max="10503" width="97.86328125" style="1" customWidth="1"/>
    <col min="10504" max="10509" width="18.73046875" style="1" customWidth="1"/>
    <col min="10510" max="10757" width="9.1328125" style="1"/>
    <col min="10758" max="10758" width="7.265625" style="1" customWidth="1"/>
    <col min="10759" max="10759" width="97.86328125" style="1" customWidth="1"/>
    <col min="10760" max="10765" width="18.73046875" style="1" customWidth="1"/>
    <col min="10766" max="11013" width="9.1328125" style="1"/>
    <col min="11014" max="11014" width="7.265625" style="1" customWidth="1"/>
    <col min="11015" max="11015" width="97.86328125" style="1" customWidth="1"/>
    <col min="11016" max="11021" width="18.73046875" style="1" customWidth="1"/>
    <col min="11022" max="11269" width="9.1328125" style="1"/>
    <col min="11270" max="11270" width="7.265625" style="1" customWidth="1"/>
    <col min="11271" max="11271" width="97.86328125" style="1" customWidth="1"/>
    <col min="11272" max="11277" width="18.73046875" style="1" customWidth="1"/>
    <col min="11278" max="11525" width="9.1328125" style="1"/>
    <col min="11526" max="11526" width="7.265625" style="1" customWidth="1"/>
    <col min="11527" max="11527" width="97.86328125" style="1" customWidth="1"/>
    <col min="11528" max="11533" width="18.73046875" style="1" customWidth="1"/>
    <col min="11534" max="11781" width="9.1328125" style="1"/>
    <col min="11782" max="11782" width="7.265625" style="1" customWidth="1"/>
    <col min="11783" max="11783" width="97.86328125" style="1" customWidth="1"/>
    <col min="11784" max="11789" width="18.73046875" style="1" customWidth="1"/>
    <col min="11790" max="12037" width="9.1328125" style="1"/>
    <col min="12038" max="12038" width="7.265625" style="1" customWidth="1"/>
    <col min="12039" max="12039" width="97.86328125" style="1" customWidth="1"/>
    <col min="12040" max="12045" width="18.73046875" style="1" customWidth="1"/>
    <col min="12046" max="12293" width="9.1328125" style="1"/>
    <col min="12294" max="12294" width="7.265625" style="1" customWidth="1"/>
    <col min="12295" max="12295" width="97.86328125" style="1" customWidth="1"/>
    <col min="12296" max="12301" width="18.73046875" style="1" customWidth="1"/>
    <col min="12302" max="12549" width="9.1328125" style="1"/>
    <col min="12550" max="12550" width="7.265625" style="1" customWidth="1"/>
    <col min="12551" max="12551" width="97.86328125" style="1" customWidth="1"/>
    <col min="12552" max="12557" width="18.73046875" style="1" customWidth="1"/>
    <col min="12558" max="12805" width="9.1328125" style="1"/>
    <col min="12806" max="12806" width="7.265625" style="1" customWidth="1"/>
    <col min="12807" max="12807" width="97.86328125" style="1" customWidth="1"/>
    <col min="12808" max="12813" width="18.73046875" style="1" customWidth="1"/>
    <col min="12814" max="13061" width="9.1328125" style="1"/>
    <col min="13062" max="13062" width="7.265625" style="1" customWidth="1"/>
    <col min="13063" max="13063" width="97.86328125" style="1" customWidth="1"/>
    <col min="13064" max="13069" width="18.73046875" style="1" customWidth="1"/>
    <col min="13070" max="13317" width="9.1328125" style="1"/>
    <col min="13318" max="13318" width="7.265625" style="1" customWidth="1"/>
    <col min="13319" max="13319" width="97.86328125" style="1" customWidth="1"/>
    <col min="13320" max="13325" width="18.73046875" style="1" customWidth="1"/>
    <col min="13326" max="13573" width="9.1328125" style="1"/>
    <col min="13574" max="13574" width="7.265625" style="1" customWidth="1"/>
    <col min="13575" max="13575" width="97.86328125" style="1" customWidth="1"/>
    <col min="13576" max="13581" width="18.73046875" style="1" customWidth="1"/>
    <col min="13582" max="13829" width="9.1328125" style="1"/>
    <col min="13830" max="13830" width="7.265625" style="1" customWidth="1"/>
    <col min="13831" max="13831" width="97.86328125" style="1" customWidth="1"/>
    <col min="13832" max="13837" width="18.73046875" style="1" customWidth="1"/>
    <col min="13838" max="14085" width="9.1328125" style="1"/>
    <col min="14086" max="14086" width="7.265625" style="1" customWidth="1"/>
    <col min="14087" max="14087" width="97.86328125" style="1" customWidth="1"/>
    <col min="14088" max="14093" width="18.73046875" style="1" customWidth="1"/>
    <col min="14094" max="14341" width="9.1328125" style="1"/>
    <col min="14342" max="14342" width="7.265625" style="1" customWidth="1"/>
    <col min="14343" max="14343" width="97.86328125" style="1" customWidth="1"/>
    <col min="14344" max="14349" width="18.73046875" style="1" customWidth="1"/>
    <col min="14350" max="14597" width="9.1328125" style="1"/>
    <col min="14598" max="14598" width="7.265625" style="1" customWidth="1"/>
    <col min="14599" max="14599" width="97.86328125" style="1" customWidth="1"/>
    <col min="14600" max="14605" width="18.73046875" style="1" customWidth="1"/>
    <col min="14606" max="14853" width="9.1328125" style="1"/>
    <col min="14854" max="14854" width="7.265625" style="1" customWidth="1"/>
    <col min="14855" max="14855" width="97.86328125" style="1" customWidth="1"/>
    <col min="14856" max="14861" width="18.73046875" style="1" customWidth="1"/>
    <col min="14862" max="15109" width="9.1328125" style="1"/>
    <col min="15110" max="15110" width="7.265625" style="1" customWidth="1"/>
    <col min="15111" max="15111" width="97.86328125" style="1" customWidth="1"/>
    <col min="15112" max="15117" width="18.73046875" style="1" customWidth="1"/>
    <col min="15118" max="15365" width="9.1328125" style="1"/>
    <col min="15366" max="15366" width="7.265625" style="1" customWidth="1"/>
    <col min="15367" max="15367" width="97.86328125" style="1" customWidth="1"/>
    <col min="15368" max="15373" width="18.73046875" style="1" customWidth="1"/>
    <col min="15374" max="15621" width="9.1328125" style="1"/>
    <col min="15622" max="15622" width="7.265625" style="1" customWidth="1"/>
    <col min="15623" max="15623" width="97.86328125" style="1" customWidth="1"/>
    <col min="15624" max="15629" width="18.73046875" style="1" customWidth="1"/>
    <col min="15630" max="15877" width="9.1328125" style="1"/>
    <col min="15878" max="15878" width="7.265625" style="1" customWidth="1"/>
    <col min="15879" max="15879" width="97.86328125" style="1" customWidth="1"/>
    <col min="15880" max="15885" width="18.73046875" style="1" customWidth="1"/>
    <col min="15886" max="16133" width="9.1328125" style="1"/>
    <col min="16134" max="16134" width="7.265625" style="1" customWidth="1"/>
    <col min="16135" max="16135" width="97.86328125" style="1" customWidth="1"/>
    <col min="16136" max="16141" width="18.73046875" style="1" customWidth="1"/>
    <col min="16142" max="16384" width="9.1328125" style="1"/>
  </cols>
  <sheetData>
    <row r="1" spans="1:21" ht="28.5" customHeight="1">
      <c r="A1" s="72" t="s">
        <v>46</v>
      </c>
      <c r="B1" s="72"/>
      <c r="C1" s="72"/>
      <c r="D1" s="72"/>
      <c r="E1" s="72"/>
      <c r="F1" s="72"/>
      <c r="G1" s="72"/>
      <c r="H1" s="72"/>
      <c r="I1" s="72"/>
      <c r="J1" s="72"/>
      <c r="K1" s="72"/>
      <c r="L1" s="72"/>
      <c r="M1" s="72"/>
      <c r="N1" s="72"/>
      <c r="O1" s="72"/>
      <c r="P1" s="72"/>
      <c r="Q1" s="72"/>
      <c r="R1" s="72"/>
      <c r="S1" s="72"/>
      <c r="T1" s="72"/>
    </row>
    <row r="2" spans="1:21" ht="17.100000000000001" customHeight="1">
      <c r="A2" s="49" t="s">
        <v>78</v>
      </c>
      <c r="B2" s="49"/>
      <c r="C2" s="49"/>
      <c r="D2" s="49"/>
      <c r="E2" s="49"/>
      <c r="F2" s="49"/>
      <c r="G2" s="49"/>
      <c r="H2" s="49"/>
      <c r="I2" s="49"/>
      <c r="J2" s="49"/>
      <c r="K2" s="49"/>
      <c r="L2" s="49"/>
      <c r="M2" s="49"/>
      <c r="N2" s="49"/>
      <c r="O2" s="49"/>
      <c r="P2" s="49"/>
      <c r="Q2" s="49"/>
      <c r="R2" s="49"/>
      <c r="S2" s="49"/>
      <c r="T2" s="49"/>
    </row>
    <row r="3" spans="1:21" ht="17.100000000000001" customHeight="1">
      <c r="A3" s="49" t="s">
        <v>82</v>
      </c>
      <c r="B3" s="49"/>
      <c r="C3" s="49"/>
      <c r="D3" s="49"/>
      <c r="E3" s="49"/>
      <c r="F3" s="49"/>
      <c r="G3" s="49"/>
      <c r="H3" s="49"/>
      <c r="I3" s="49"/>
      <c r="J3" s="49"/>
      <c r="K3" s="49"/>
      <c r="L3" s="49"/>
      <c r="M3" s="49"/>
      <c r="N3" s="49"/>
      <c r="O3" s="49"/>
      <c r="P3" s="49"/>
      <c r="Q3" s="49"/>
      <c r="R3" s="49"/>
      <c r="S3" s="49"/>
      <c r="T3" s="49"/>
    </row>
    <row r="4" spans="1:21" ht="17.100000000000001" customHeight="1">
      <c r="A4" s="9" t="s">
        <v>30</v>
      </c>
      <c r="B4" s="9"/>
      <c r="C4" s="9"/>
      <c r="D4" s="9"/>
      <c r="E4" s="9"/>
      <c r="F4" s="9"/>
      <c r="G4" s="9"/>
      <c r="H4" s="9"/>
      <c r="I4" s="9"/>
      <c r="J4" s="9"/>
      <c r="K4" s="9"/>
      <c r="L4" s="9"/>
      <c r="M4" s="9"/>
      <c r="N4" s="9"/>
      <c r="O4" s="9"/>
      <c r="P4" s="9"/>
      <c r="Q4" s="9"/>
      <c r="R4" s="9"/>
      <c r="S4" s="9"/>
      <c r="T4" s="9"/>
    </row>
    <row r="5" spans="1:21" ht="25.9">
      <c r="A5" s="14" t="s">
        <v>29</v>
      </c>
      <c r="B5" s="9" t="s">
        <v>28</v>
      </c>
      <c r="C5" s="41" t="s">
        <v>13</v>
      </c>
      <c r="D5" s="15" t="s">
        <v>31</v>
      </c>
      <c r="E5" s="15" t="s">
        <v>59</v>
      </c>
      <c r="F5" s="15" t="s">
        <v>80</v>
      </c>
      <c r="G5" s="15" t="s">
        <v>32</v>
      </c>
      <c r="H5" s="15" t="s">
        <v>33</v>
      </c>
      <c r="I5" s="15" t="s">
        <v>34</v>
      </c>
      <c r="J5" s="15" t="s">
        <v>44</v>
      </c>
      <c r="K5" s="15" t="s">
        <v>35</v>
      </c>
      <c r="L5" s="15" t="s">
        <v>36</v>
      </c>
      <c r="M5" s="15" t="s">
        <v>45</v>
      </c>
      <c r="N5" s="42" t="s">
        <v>62</v>
      </c>
      <c r="O5" s="15" t="s">
        <v>63</v>
      </c>
      <c r="P5" s="15" t="s">
        <v>60</v>
      </c>
      <c r="Q5" s="15" t="s">
        <v>58</v>
      </c>
      <c r="R5" s="15" t="s">
        <v>81</v>
      </c>
      <c r="S5" s="15" t="s">
        <v>37</v>
      </c>
      <c r="T5" s="42" t="s">
        <v>61</v>
      </c>
      <c r="U5" s="21"/>
    </row>
    <row r="6" spans="1:21" ht="15.95" hidden="1" customHeight="1">
      <c r="A6" s="13">
        <v>1</v>
      </c>
      <c r="B6" s="20" t="s">
        <v>47</v>
      </c>
      <c r="C6" s="20"/>
      <c r="D6" s="20"/>
      <c r="E6" s="20"/>
      <c r="F6" s="20"/>
      <c r="G6" s="20"/>
      <c r="H6" s="20"/>
      <c r="I6" s="20"/>
      <c r="J6" s="20"/>
      <c r="K6" s="20"/>
      <c r="L6" s="20"/>
      <c r="M6" s="20"/>
      <c r="N6" s="20"/>
      <c r="O6" s="20"/>
      <c r="P6" s="20"/>
      <c r="Q6" s="20"/>
      <c r="R6" s="20"/>
      <c r="S6" s="20"/>
      <c r="T6" s="20"/>
      <c r="U6" s="21"/>
    </row>
    <row r="7" spans="1:21" ht="15.95" hidden="1" customHeight="1">
      <c r="A7" s="13">
        <v>2</v>
      </c>
      <c r="B7" s="11" t="s">
        <v>11</v>
      </c>
      <c r="C7" s="2">
        <f>SUM(D7:T7)</f>
        <v>0</v>
      </c>
      <c r="D7" s="2"/>
      <c r="E7" s="2"/>
      <c r="F7" s="2"/>
      <c r="G7" s="2"/>
      <c r="H7" s="2"/>
      <c r="I7" s="2"/>
      <c r="J7" s="2"/>
      <c r="K7" s="2"/>
      <c r="L7" s="2"/>
      <c r="M7" s="2"/>
      <c r="N7" s="2"/>
      <c r="O7" s="2"/>
      <c r="P7" s="2"/>
      <c r="Q7" s="16"/>
      <c r="R7" s="17"/>
      <c r="S7" s="18"/>
      <c r="T7" s="18"/>
      <c r="U7" s="21"/>
    </row>
    <row r="8" spans="1:21" ht="15.95" hidden="1" customHeight="1">
      <c r="A8" s="13">
        <v>3</v>
      </c>
      <c r="B8" s="11" t="s">
        <v>12</v>
      </c>
      <c r="C8" s="2">
        <f>SUM(D8:T8)</f>
        <v>0</v>
      </c>
      <c r="D8" s="2"/>
      <c r="E8" s="2"/>
      <c r="F8" s="2"/>
      <c r="G8" s="2"/>
      <c r="H8" s="2"/>
      <c r="I8" s="2"/>
      <c r="J8" s="2"/>
      <c r="K8" s="2"/>
      <c r="L8" s="2"/>
      <c r="M8" s="2"/>
      <c r="N8" s="2"/>
      <c r="O8" s="2"/>
      <c r="P8" s="2"/>
      <c r="Q8" s="16"/>
      <c r="R8" s="17"/>
      <c r="S8" s="2"/>
      <c r="T8" s="2"/>
      <c r="U8" s="21"/>
    </row>
    <row r="9" spans="1:21" ht="15.95" hidden="1" customHeight="1">
      <c r="A9" s="13">
        <v>4</v>
      </c>
      <c r="B9" s="11" t="s">
        <v>24</v>
      </c>
      <c r="C9" s="2">
        <f>SUM(D9:T9)</f>
        <v>0</v>
      </c>
      <c r="D9" s="2"/>
      <c r="E9" s="2"/>
      <c r="F9" s="2"/>
      <c r="G9" s="2"/>
      <c r="H9" s="2"/>
      <c r="I9" s="2"/>
      <c r="J9" s="2"/>
      <c r="K9" s="2"/>
      <c r="L9" s="2"/>
      <c r="M9" s="2"/>
      <c r="N9" s="2"/>
      <c r="O9" s="2"/>
      <c r="P9" s="2"/>
      <c r="R9" s="2"/>
      <c r="S9" s="2"/>
      <c r="T9" s="2"/>
      <c r="U9" s="21"/>
    </row>
    <row r="10" spans="1:21" ht="15.95" hidden="1" customHeight="1">
      <c r="A10" s="13">
        <v>5</v>
      </c>
      <c r="B10" s="11" t="s">
        <v>23</v>
      </c>
      <c r="C10" s="2">
        <f>SUM(D10:T10)</f>
        <v>0</v>
      </c>
      <c r="D10" s="2"/>
      <c r="E10" s="2"/>
      <c r="F10" s="2"/>
      <c r="G10" s="2"/>
      <c r="H10" s="2"/>
      <c r="I10" s="2"/>
      <c r="J10" s="2"/>
      <c r="K10" s="2"/>
      <c r="L10" s="2"/>
      <c r="M10" s="2"/>
      <c r="N10" s="2"/>
      <c r="O10" s="2"/>
      <c r="P10" s="2"/>
      <c r="Q10" s="16"/>
      <c r="R10" s="2"/>
      <c r="S10" s="2"/>
      <c r="T10" s="2"/>
      <c r="U10" s="21"/>
    </row>
    <row r="11" spans="1:21" ht="15.95" customHeight="1" thickBot="1">
      <c r="A11" s="13">
        <v>6</v>
      </c>
      <c r="B11" s="26" t="s">
        <v>48</v>
      </c>
      <c r="C11" s="53">
        <f>SUM(D11:T11)</f>
        <v>399678808.25999993</v>
      </c>
      <c r="D11" s="53">
        <v>8419633.7599999979</v>
      </c>
      <c r="E11" s="53">
        <v>11709911.07</v>
      </c>
      <c r="F11" s="53">
        <v>16750906.390000002</v>
      </c>
      <c r="G11" s="53">
        <v>12994002.439999994</v>
      </c>
      <c r="H11" s="53">
        <v>21097327.649999995</v>
      </c>
      <c r="I11" s="53">
        <v>10811710.469999997</v>
      </c>
      <c r="J11" s="53">
        <v>3186771.0700000003</v>
      </c>
      <c r="K11" s="53">
        <v>2753764.2699999996</v>
      </c>
      <c r="L11" s="53">
        <v>13082161.83</v>
      </c>
      <c r="M11" s="53">
        <v>9562141.25</v>
      </c>
      <c r="N11" s="53">
        <v>176003022.47999996</v>
      </c>
      <c r="O11" s="53">
        <v>54984286.180000007</v>
      </c>
      <c r="P11" s="53">
        <v>8584309.7999999989</v>
      </c>
      <c r="Q11" s="53">
        <v>29293435.249999989</v>
      </c>
      <c r="R11" s="53">
        <v>932117.83000000007</v>
      </c>
      <c r="S11" s="53">
        <v>17000227.829999998</v>
      </c>
      <c r="T11" s="53">
        <v>2513078.6900000004</v>
      </c>
      <c r="U11" s="21"/>
    </row>
    <row r="12" spans="1:21" ht="15.95" customHeight="1" thickTop="1">
      <c r="A12" s="13">
        <v>7</v>
      </c>
      <c r="B12" s="27" t="s">
        <v>49</v>
      </c>
      <c r="C12" s="54">
        <f t="shared" ref="C12:S12" si="0">C11</f>
        <v>399678808.25999993</v>
      </c>
      <c r="D12" s="54">
        <f t="shared" si="0"/>
        <v>8419633.7599999979</v>
      </c>
      <c r="E12" s="54">
        <f t="shared" si="0"/>
        <v>11709911.07</v>
      </c>
      <c r="F12" s="54">
        <f t="shared" si="0"/>
        <v>16750906.390000002</v>
      </c>
      <c r="G12" s="54">
        <f t="shared" si="0"/>
        <v>12994002.439999994</v>
      </c>
      <c r="H12" s="54">
        <f t="shared" si="0"/>
        <v>21097327.649999995</v>
      </c>
      <c r="I12" s="54">
        <f t="shared" si="0"/>
        <v>10811710.469999997</v>
      </c>
      <c r="J12" s="54">
        <f t="shared" si="0"/>
        <v>3186771.0700000003</v>
      </c>
      <c r="K12" s="54">
        <f>K11</f>
        <v>2753764.2699999996</v>
      </c>
      <c r="L12" s="54">
        <f t="shared" si="0"/>
        <v>13082161.83</v>
      </c>
      <c r="M12" s="54">
        <f t="shared" si="0"/>
        <v>9562141.25</v>
      </c>
      <c r="N12" s="54">
        <f t="shared" si="0"/>
        <v>176003022.47999996</v>
      </c>
      <c r="O12" s="54">
        <f t="shared" si="0"/>
        <v>54984286.180000007</v>
      </c>
      <c r="P12" s="54">
        <f t="shared" si="0"/>
        <v>8584309.7999999989</v>
      </c>
      <c r="Q12" s="54">
        <f t="shared" si="0"/>
        <v>29293435.249999989</v>
      </c>
      <c r="R12" s="54">
        <f t="shared" si="0"/>
        <v>932117.83000000007</v>
      </c>
      <c r="S12" s="54">
        <f t="shared" si="0"/>
        <v>17000227.829999998</v>
      </c>
      <c r="T12" s="54">
        <f>T11</f>
        <v>2513078.6900000004</v>
      </c>
      <c r="U12" s="21"/>
    </row>
    <row r="13" spans="1:21" ht="15" customHeight="1">
      <c r="A13" s="13">
        <v>8</v>
      </c>
      <c r="B13" s="39" t="s">
        <v>50</v>
      </c>
      <c r="C13" s="55"/>
      <c r="D13" s="55"/>
      <c r="E13" s="55"/>
      <c r="F13" s="55"/>
      <c r="G13" s="55"/>
      <c r="H13" s="55"/>
      <c r="I13" s="55"/>
      <c r="J13" s="55"/>
      <c r="K13" s="55"/>
      <c r="L13" s="23"/>
      <c r="M13" s="23"/>
      <c r="N13" s="23"/>
      <c r="O13" s="23"/>
      <c r="P13" s="23"/>
      <c r="Q13" s="23"/>
      <c r="R13" s="23"/>
      <c r="S13" s="23"/>
      <c r="T13" s="23"/>
      <c r="U13" s="21"/>
    </row>
    <row r="14" spans="1:21" ht="15.95" customHeight="1">
      <c r="A14" s="13">
        <v>9</v>
      </c>
      <c r="B14" s="36" t="s">
        <v>25</v>
      </c>
      <c r="C14" s="10"/>
      <c r="D14" s="10"/>
      <c r="E14" s="10"/>
      <c r="F14" s="10"/>
      <c r="G14" s="10"/>
      <c r="H14" s="10"/>
      <c r="I14" s="10"/>
      <c r="J14" s="10"/>
      <c r="K14" s="10"/>
      <c r="L14" s="10"/>
      <c r="M14" s="10"/>
      <c r="N14" s="10"/>
      <c r="O14" s="10"/>
      <c r="P14" s="10"/>
      <c r="Q14" s="10"/>
      <c r="R14" s="10"/>
      <c r="S14" s="10"/>
      <c r="T14" s="10"/>
      <c r="U14" s="21"/>
    </row>
    <row r="15" spans="1:21" ht="15.95" customHeight="1">
      <c r="A15" s="13">
        <v>10</v>
      </c>
      <c r="B15" s="28" t="s">
        <v>27</v>
      </c>
      <c r="C15" s="3">
        <f>SUM(D15:T15)</f>
        <v>478938.91000000003</v>
      </c>
      <c r="D15" s="3">
        <v>13848.779999999999</v>
      </c>
      <c r="E15" s="3">
        <v>57984.11</v>
      </c>
      <c r="F15" s="3">
        <v>9947.74</v>
      </c>
      <c r="G15" s="3">
        <v>15579.44</v>
      </c>
      <c r="H15" s="3">
        <v>11445.05</v>
      </c>
      <c r="I15" s="3">
        <v>14719.039999999999</v>
      </c>
      <c r="J15" s="3">
        <v>18771.539999999997</v>
      </c>
      <c r="K15" s="3">
        <v>6971.47</v>
      </c>
      <c r="L15" s="3">
        <v>46027.16</v>
      </c>
      <c r="M15" s="3">
        <v>8239.61</v>
      </c>
      <c r="N15" s="3">
        <v>175043.27000000002</v>
      </c>
      <c r="O15" s="3">
        <v>35031.17</v>
      </c>
      <c r="P15" s="3">
        <v>14069.26</v>
      </c>
      <c r="Q15" s="56">
        <v>14597.68</v>
      </c>
      <c r="R15" s="57">
        <v>6346.82</v>
      </c>
      <c r="S15" s="3">
        <v>16998.46</v>
      </c>
      <c r="T15" s="3">
        <v>13318.309999999998</v>
      </c>
      <c r="U15" s="21"/>
    </row>
    <row r="16" spans="1:21" ht="15.95" customHeight="1">
      <c r="A16" s="13">
        <v>11</v>
      </c>
      <c r="B16" s="28" t="s">
        <v>22</v>
      </c>
      <c r="C16" s="3">
        <f>SUM(D16:T16)</f>
        <v>3060606.5</v>
      </c>
      <c r="D16" s="3">
        <v>67245</v>
      </c>
      <c r="E16" s="3">
        <v>89455.5</v>
      </c>
      <c r="F16" s="3">
        <v>128827.5</v>
      </c>
      <c r="G16" s="3">
        <v>99984.5</v>
      </c>
      <c r="H16" s="3">
        <v>164186</v>
      </c>
      <c r="I16" s="3">
        <v>77817.5</v>
      </c>
      <c r="J16" s="3">
        <v>24160.5</v>
      </c>
      <c r="K16" s="3">
        <v>21428.5</v>
      </c>
      <c r="L16" s="3">
        <v>99993</v>
      </c>
      <c r="M16" s="3">
        <v>74166</v>
      </c>
      <c r="N16" s="3">
        <v>1326850.5</v>
      </c>
      <c r="O16" s="3">
        <v>427652</v>
      </c>
      <c r="P16" s="3">
        <v>66183</v>
      </c>
      <c r="Q16" s="3">
        <v>236772</v>
      </c>
      <c r="R16" s="3">
        <v>7193.5</v>
      </c>
      <c r="S16" s="3">
        <v>128466.5</v>
      </c>
      <c r="T16" s="3">
        <v>20225</v>
      </c>
      <c r="U16" s="21"/>
    </row>
    <row r="17" spans="1:21" ht="26.25" customHeight="1">
      <c r="A17" s="13">
        <v>12</v>
      </c>
      <c r="B17" s="29" t="s">
        <v>74</v>
      </c>
      <c r="C17" s="3">
        <f>SUM(D17:T17)</f>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21"/>
    </row>
    <row r="18" spans="1:21" ht="15.95" customHeight="1">
      <c r="A18" s="13">
        <v>13</v>
      </c>
      <c r="B18" s="46" t="s">
        <v>51</v>
      </c>
      <c r="C18" s="58">
        <f>SUM(D18:T18)</f>
        <v>3539545.4099999997</v>
      </c>
      <c r="D18" s="58">
        <f>SUM(D15:D17)</f>
        <v>81093.78</v>
      </c>
      <c r="E18" s="58">
        <f t="shared" ref="E18:T18" si="1">SUM(E15:E17)</f>
        <v>147439.60999999999</v>
      </c>
      <c r="F18" s="58">
        <f t="shared" si="1"/>
        <v>138775.24</v>
      </c>
      <c r="G18" s="58">
        <f t="shared" si="1"/>
        <v>115563.94</v>
      </c>
      <c r="H18" s="58">
        <f t="shared" si="1"/>
        <v>175631.05</v>
      </c>
      <c r="I18" s="58">
        <f t="shared" si="1"/>
        <v>92536.54</v>
      </c>
      <c r="J18" s="58">
        <f t="shared" si="1"/>
        <v>42932.039999999994</v>
      </c>
      <c r="K18" s="58">
        <f t="shared" si="1"/>
        <v>28399.97</v>
      </c>
      <c r="L18" s="58">
        <f t="shared" si="1"/>
        <v>146020.16</v>
      </c>
      <c r="M18" s="58">
        <f t="shared" si="1"/>
        <v>82405.61</v>
      </c>
      <c r="N18" s="58">
        <f t="shared" si="1"/>
        <v>1501893.77</v>
      </c>
      <c r="O18" s="58">
        <f t="shared" si="1"/>
        <v>462683.17</v>
      </c>
      <c r="P18" s="58">
        <f t="shared" si="1"/>
        <v>80252.259999999995</v>
      </c>
      <c r="Q18" s="58">
        <f t="shared" si="1"/>
        <v>251369.68</v>
      </c>
      <c r="R18" s="58">
        <f t="shared" si="1"/>
        <v>13540.32</v>
      </c>
      <c r="S18" s="58">
        <f t="shared" si="1"/>
        <v>145464.95999999999</v>
      </c>
      <c r="T18" s="58">
        <f t="shared" si="1"/>
        <v>33543.31</v>
      </c>
      <c r="U18" s="21"/>
    </row>
    <row r="19" spans="1:21" ht="15.95" customHeight="1">
      <c r="A19" s="13">
        <v>14</v>
      </c>
      <c r="B19" s="37" t="s">
        <v>26</v>
      </c>
      <c r="C19" s="59"/>
      <c r="D19" s="59"/>
      <c r="E19" s="59"/>
      <c r="F19" s="59"/>
      <c r="G19" s="59"/>
      <c r="H19" s="59"/>
      <c r="I19" s="59"/>
      <c r="J19" s="59"/>
      <c r="K19" s="59"/>
      <c r="L19" s="59"/>
      <c r="M19" s="59"/>
      <c r="N19" s="59"/>
      <c r="O19" s="59"/>
      <c r="P19" s="59"/>
      <c r="Q19" s="59"/>
      <c r="R19" s="59"/>
      <c r="S19" s="59"/>
      <c r="T19" s="59"/>
      <c r="U19" s="21"/>
    </row>
    <row r="20" spans="1:21" ht="15.95" customHeight="1">
      <c r="A20" s="13">
        <v>15</v>
      </c>
      <c r="B20" s="28" t="s">
        <v>0</v>
      </c>
      <c r="C20" s="3">
        <f>SUM(D20:T20)</f>
        <v>6755926.6600000001</v>
      </c>
      <c r="D20" s="3">
        <v>187775.46</v>
      </c>
      <c r="E20" s="3">
        <v>142570.52999999997</v>
      </c>
      <c r="F20" s="3">
        <v>0</v>
      </c>
      <c r="G20" s="3">
        <v>79067.520000000004</v>
      </c>
      <c r="H20" s="3">
        <v>232780.98</v>
      </c>
      <c r="I20" s="3">
        <v>451503.04000000004</v>
      </c>
      <c r="J20" s="3">
        <v>0</v>
      </c>
      <c r="K20" s="3">
        <v>0</v>
      </c>
      <c r="L20" s="3">
        <v>289154.41000000003</v>
      </c>
      <c r="M20" s="3">
        <v>244100.23</v>
      </c>
      <c r="N20" s="3">
        <v>4829646.55</v>
      </c>
      <c r="O20" s="3">
        <v>0</v>
      </c>
      <c r="P20" s="3">
        <v>267065.17000000004</v>
      </c>
      <c r="Q20" s="3">
        <v>0</v>
      </c>
      <c r="R20" s="57">
        <v>32262.28</v>
      </c>
      <c r="S20" s="3">
        <v>0.49</v>
      </c>
      <c r="T20" s="57">
        <v>0</v>
      </c>
      <c r="U20" s="21"/>
    </row>
    <row r="21" spans="1:21" ht="15.95" customHeight="1">
      <c r="A21" s="13">
        <v>16</v>
      </c>
      <c r="B21" s="28" t="s">
        <v>1</v>
      </c>
      <c r="C21" s="3">
        <f>SUM(D21:T21)</f>
        <v>48475544.000000007</v>
      </c>
      <c r="D21" s="3">
        <v>153565.62</v>
      </c>
      <c r="E21" s="3">
        <v>866118.79999999993</v>
      </c>
      <c r="F21" s="3">
        <v>0</v>
      </c>
      <c r="G21" s="3">
        <v>1999721.6199999999</v>
      </c>
      <c r="H21" s="3">
        <v>2921905.33</v>
      </c>
      <c r="I21" s="3">
        <v>489882.67000000004</v>
      </c>
      <c r="J21" s="3">
        <v>92332.06</v>
      </c>
      <c r="K21" s="3">
        <v>654233.49000000011</v>
      </c>
      <c r="L21" s="3">
        <v>1827253.17</v>
      </c>
      <c r="M21" s="3">
        <v>262564.89</v>
      </c>
      <c r="N21" s="3">
        <v>21582211.040000003</v>
      </c>
      <c r="O21" s="3">
        <v>10129642.98</v>
      </c>
      <c r="P21" s="3">
        <v>357959.74000000005</v>
      </c>
      <c r="Q21" s="3">
        <v>5269540.24</v>
      </c>
      <c r="R21" s="57">
        <v>41739.89</v>
      </c>
      <c r="S21" s="57">
        <v>1826872.46</v>
      </c>
      <c r="T21" s="57">
        <v>0</v>
      </c>
      <c r="U21" s="21"/>
    </row>
    <row r="22" spans="1:21" ht="15.95" customHeight="1">
      <c r="A22" s="13">
        <v>17</v>
      </c>
      <c r="B22" s="28" t="s">
        <v>2</v>
      </c>
      <c r="C22" s="3">
        <f t="shared" ref="C22:C35" si="2">SUM(D22:T22)</f>
        <v>3358082.8700000006</v>
      </c>
      <c r="D22" s="3">
        <v>36642.060000000005</v>
      </c>
      <c r="E22" s="3">
        <v>11017.32</v>
      </c>
      <c r="F22" s="3">
        <v>0</v>
      </c>
      <c r="G22" s="3">
        <v>34496.6</v>
      </c>
      <c r="H22" s="3">
        <v>258551.47</v>
      </c>
      <c r="I22" s="3">
        <v>35.54</v>
      </c>
      <c r="J22" s="3">
        <v>0</v>
      </c>
      <c r="K22" s="3">
        <v>7130.57</v>
      </c>
      <c r="L22" s="3">
        <v>9766.6699999999983</v>
      </c>
      <c r="M22" s="3">
        <v>38467.620000000003</v>
      </c>
      <c r="N22" s="3">
        <v>50247.87000000001</v>
      </c>
      <c r="O22" s="3">
        <v>2711124.8500000006</v>
      </c>
      <c r="P22" s="3">
        <v>59031.729999999996</v>
      </c>
      <c r="Q22" s="3">
        <v>70096.45</v>
      </c>
      <c r="R22" s="57">
        <v>7142.7500000000009</v>
      </c>
      <c r="S22" s="57">
        <v>49519.42</v>
      </c>
      <c r="T22" s="57">
        <v>14811.950000000003</v>
      </c>
      <c r="U22" s="21"/>
    </row>
    <row r="23" spans="1:21" ht="15.95" customHeight="1">
      <c r="A23" s="43">
        <v>18</v>
      </c>
      <c r="B23" s="38" t="s">
        <v>3</v>
      </c>
      <c r="C23" s="60">
        <f t="shared" si="2"/>
        <v>4314053.05</v>
      </c>
      <c r="D23" s="60">
        <v>143995.68</v>
      </c>
      <c r="E23" s="60">
        <v>273544.57</v>
      </c>
      <c r="F23" s="60">
        <v>0</v>
      </c>
      <c r="G23" s="60">
        <v>21340.54</v>
      </c>
      <c r="H23" s="60">
        <v>0</v>
      </c>
      <c r="I23" s="60">
        <v>637978.5</v>
      </c>
      <c r="J23" s="60">
        <v>0</v>
      </c>
      <c r="K23" s="60">
        <v>39262.04</v>
      </c>
      <c r="L23" s="60">
        <v>64646.79</v>
      </c>
      <c r="M23" s="60">
        <v>314395.06</v>
      </c>
      <c r="N23" s="60">
        <v>2107106.3199999998</v>
      </c>
      <c r="O23" s="60">
        <v>4338.7700000000004</v>
      </c>
      <c r="P23" s="60">
        <v>342206.53</v>
      </c>
      <c r="Q23" s="60">
        <v>0</v>
      </c>
      <c r="R23" s="61">
        <v>135376.9</v>
      </c>
      <c r="S23" s="61">
        <v>229861.35</v>
      </c>
      <c r="T23" s="61">
        <v>0</v>
      </c>
      <c r="U23" s="21"/>
    </row>
    <row r="24" spans="1:21" ht="15.95" customHeight="1">
      <c r="A24" s="43">
        <v>19</v>
      </c>
      <c r="B24" s="28" t="s">
        <v>4</v>
      </c>
      <c r="C24" s="3">
        <f t="shared" si="2"/>
        <v>5528513.0699999975</v>
      </c>
      <c r="D24" s="3">
        <v>188557.86</v>
      </c>
      <c r="E24" s="3">
        <v>358198.08999999997</v>
      </c>
      <c r="F24" s="3">
        <v>0</v>
      </c>
      <c r="G24" s="3">
        <v>27944.790000000052</v>
      </c>
      <c r="H24" s="3">
        <v>0</v>
      </c>
      <c r="I24" s="3">
        <v>835412.94</v>
      </c>
      <c r="J24" s="3">
        <v>0</v>
      </c>
      <c r="K24" s="3">
        <v>51412.420000000006</v>
      </c>
      <c r="L24" s="3">
        <v>84652.949999999983</v>
      </c>
      <c r="M24" s="3">
        <v>411690.52999999997</v>
      </c>
      <c r="N24" s="3">
        <v>2759190.0399999972</v>
      </c>
      <c r="O24" s="3">
        <v>5681.49</v>
      </c>
      <c r="P24" s="3">
        <v>448108.77</v>
      </c>
      <c r="Q24" s="3">
        <v>0</v>
      </c>
      <c r="R24" s="57">
        <v>56666.909999999996</v>
      </c>
      <c r="S24" s="57">
        <v>300996.28000000003</v>
      </c>
      <c r="T24" s="57">
        <v>0</v>
      </c>
      <c r="U24" s="21"/>
    </row>
    <row r="25" spans="1:21" ht="15.95" customHeight="1">
      <c r="A25" s="43">
        <v>20</v>
      </c>
      <c r="B25" s="28" t="s">
        <v>38</v>
      </c>
      <c r="C25" s="3">
        <f>SUM(D25:T25)</f>
        <v>34728779.559999995</v>
      </c>
      <c r="D25" s="3">
        <v>0</v>
      </c>
      <c r="E25" s="3">
        <v>579914.76</v>
      </c>
      <c r="F25" s="3">
        <v>1255545.04</v>
      </c>
      <c r="G25" s="3">
        <v>766695.27</v>
      </c>
      <c r="H25" s="3">
        <v>5609788.3600000003</v>
      </c>
      <c r="I25" s="3">
        <v>0</v>
      </c>
      <c r="J25" s="3">
        <v>0</v>
      </c>
      <c r="K25" s="3">
        <v>0</v>
      </c>
      <c r="L25" s="3">
        <v>0</v>
      </c>
      <c r="M25" s="3">
        <v>0</v>
      </c>
      <c r="N25" s="3">
        <v>18525464.48</v>
      </c>
      <c r="O25" s="3">
        <v>6474024.9500000002</v>
      </c>
      <c r="P25" s="3">
        <v>0</v>
      </c>
      <c r="Q25" s="3">
        <v>0</v>
      </c>
      <c r="R25" s="57">
        <v>0</v>
      </c>
      <c r="S25" s="57">
        <v>1259040.4099999999</v>
      </c>
      <c r="T25" s="57">
        <v>258306.28999999998</v>
      </c>
      <c r="U25" s="21"/>
    </row>
    <row r="26" spans="1:21" ht="15.95" customHeight="1">
      <c r="A26" s="43">
        <v>21</v>
      </c>
      <c r="B26" s="28" t="s">
        <v>41</v>
      </c>
      <c r="C26" s="3">
        <f t="shared" si="2"/>
        <v>831381.30000000016</v>
      </c>
      <c r="D26" s="3">
        <v>0</v>
      </c>
      <c r="E26" s="3">
        <v>15057.92</v>
      </c>
      <c r="F26" s="3">
        <v>0</v>
      </c>
      <c r="G26" s="3">
        <v>526114.86</v>
      </c>
      <c r="H26" s="3">
        <v>0</v>
      </c>
      <c r="I26" s="3">
        <v>0</v>
      </c>
      <c r="J26" s="3">
        <v>47245.070000000007</v>
      </c>
      <c r="K26" s="3">
        <v>88434.87999999999</v>
      </c>
      <c r="L26" s="3">
        <v>0</v>
      </c>
      <c r="M26" s="3">
        <v>0</v>
      </c>
      <c r="N26" s="3">
        <v>113542.26</v>
      </c>
      <c r="O26" s="3">
        <v>1837.67</v>
      </c>
      <c r="P26" s="3">
        <v>0</v>
      </c>
      <c r="Q26" s="3">
        <v>0</v>
      </c>
      <c r="R26" s="57">
        <v>0</v>
      </c>
      <c r="S26" s="57">
        <v>39148.639999999999</v>
      </c>
      <c r="T26" s="57">
        <v>0</v>
      </c>
      <c r="U26" s="21"/>
    </row>
    <row r="27" spans="1:21" ht="15.95" customHeight="1">
      <c r="A27" s="43">
        <v>22</v>
      </c>
      <c r="B27" s="38" t="s">
        <v>5</v>
      </c>
      <c r="C27" s="60">
        <f t="shared" si="2"/>
        <v>708036.97000000009</v>
      </c>
      <c r="D27" s="60">
        <v>43393.98</v>
      </c>
      <c r="E27" s="60">
        <v>31621.5</v>
      </c>
      <c r="F27" s="60">
        <v>0</v>
      </c>
      <c r="G27" s="60">
        <v>48287.9</v>
      </c>
      <c r="H27" s="60">
        <v>0</v>
      </c>
      <c r="I27" s="60">
        <v>68071.23</v>
      </c>
      <c r="J27" s="60">
        <v>0</v>
      </c>
      <c r="K27" s="60">
        <v>16320.54</v>
      </c>
      <c r="L27" s="60">
        <v>7254.28</v>
      </c>
      <c r="M27" s="60">
        <v>74012.759999999995</v>
      </c>
      <c r="N27" s="60">
        <v>321378.94</v>
      </c>
      <c r="O27" s="60">
        <v>0</v>
      </c>
      <c r="P27" s="60">
        <v>60402.26</v>
      </c>
      <c r="Q27" s="60">
        <v>0</v>
      </c>
      <c r="R27" s="61">
        <v>12264.03</v>
      </c>
      <c r="S27" s="61">
        <v>22562.27</v>
      </c>
      <c r="T27" s="61">
        <v>2467.2800000000002</v>
      </c>
      <c r="U27" s="21"/>
    </row>
    <row r="28" spans="1:21" ht="15.95" customHeight="1">
      <c r="A28" s="43">
        <v>23</v>
      </c>
      <c r="B28" s="28" t="s">
        <v>6</v>
      </c>
      <c r="C28" s="3">
        <f t="shared" si="2"/>
        <v>782567.16999999981</v>
      </c>
      <c r="D28" s="3">
        <v>47961.760000000002</v>
      </c>
      <c r="E28" s="3">
        <v>34950.080000000002</v>
      </c>
      <c r="F28" s="3">
        <v>0</v>
      </c>
      <c r="G28" s="3">
        <v>53370.840000000004</v>
      </c>
      <c r="H28" s="3">
        <v>0</v>
      </c>
      <c r="I28" s="3">
        <v>75236.62000000001</v>
      </c>
      <c r="J28" s="3">
        <v>0</v>
      </c>
      <c r="K28" s="3">
        <v>18038.5</v>
      </c>
      <c r="L28" s="3">
        <v>8017.89</v>
      </c>
      <c r="M28" s="3">
        <v>81803.569999999992</v>
      </c>
      <c r="N28" s="3">
        <v>355208.29999999981</v>
      </c>
      <c r="O28" s="3">
        <v>0</v>
      </c>
      <c r="P28" s="3">
        <v>66760.390000000014</v>
      </c>
      <c r="Q28" s="3">
        <v>0</v>
      </c>
      <c r="R28" s="57">
        <v>13554.979999999998</v>
      </c>
      <c r="S28" s="57">
        <v>24937.24</v>
      </c>
      <c r="T28" s="57">
        <v>2726.9999999999986</v>
      </c>
      <c r="U28" s="21"/>
    </row>
    <row r="29" spans="1:21" ht="15.95" customHeight="1">
      <c r="A29" s="43">
        <v>24</v>
      </c>
      <c r="B29" s="28" t="s">
        <v>39</v>
      </c>
      <c r="C29" s="3">
        <f t="shared" si="2"/>
        <v>4931502.5</v>
      </c>
      <c r="D29" s="3">
        <v>0</v>
      </c>
      <c r="E29" s="3">
        <v>61695.780000000006</v>
      </c>
      <c r="F29" s="3">
        <v>0</v>
      </c>
      <c r="G29" s="3">
        <v>0</v>
      </c>
      <c r="H29" s="3">
        <v>568184.39999999991</v>
      </c>
      <c r="I29" s="3">
        <v>0</v>
      </c>
      <c r="J29" s="3">
        <v>0</v>
      </c>
      <c r="K29" s="3">
        <v>0</v>
      </c>
      <c r="L29" s="3">
        <v>237253.18000000002</v>
      </c>
      <c r="M29" s="3">
        <v>0</v>
      </c>
      <c r="N29" s="3">
        <v>2261041.16</v>
      </c>
      <c r="O29" s="3">
        <v>972459.58999999985</v>
      </c>
      <c r="P29" s="3">
        <v>0</v>
      </c>
      <c r="Q29" s="3">
        <v>789067.55</v>
      </c>
      <c r="R29" s="57">
        <v>0</v>
      </c>
      <c r="S29" s="57">
        <v>41800.839999999997</v>
      </c>
      <c r="T29" s="57">
        <v>0</v>
      </c>
      <c r="U29" s="21"/>
    </row>
    <row r="30" spans="1:21" ht="15.95" customHeight="1">
      <c r="A30" s="43">
        <v>25</v>
      </c>
      <c r="B30" s="28" t="s">
        <v>42</v>
      </c>
      <c r="C30" s="3">
        <f t="shared" si="2"/>
        <v>268177.3</v>
      </c>
      <c r="D30" s="3">
        <v>0</v>
      </c>
      <c r="E30" s="3">
        <v>1587.37</v>
      </c>
      <c r="F30" s="3">
        <v>0</v>
      </c>
      <c r="G30" s="3">
        <v>189766.02</v>
      </c>
      <c r="H30" s="3">
        <v>0</v>
      </c>
      <c r="I30" s="3">
        <v>0</v>
      </c>
      <c r="J30" s="3">
        <v>9092.7199999999993</v>
      </c>
      <c r="K30" s="3">
        <v>33510.249999999993</v>
      </c>
      <c r="L30" s="3">
        <v>0</v>
      </c>
      <c r="M30" s="3">
        <v>0</v>
      </c>
      <c r="N30" s="3">
        <v>17895.23</v>
      </c>
      <c r="O30" s="3">
        <v>0</v>
      </c>
      <c r="P30" s="3">
        <v>0</v>
      </c>
      <c r="Q30" s="3">
        <v>0</v>
      </c>
      <c r="R30" s="57">
        <v>0</v>
      </c>
      <c r="S30" s="57">
        <v>0</v>
      </c>
      <c r="T30" s="57">
        <v>16325.710000000003</v>
      </c>
      <c r="U30" s="21"/>
    </row>
    <row r="31" spans="1:21" ht="15.95" customHeight="1">
      <c r="A31" s="43">
        <v>26</v>
      </c>
      <c r="B31" s="38" t="s">
        <v>7</v>
      </c>
      <c r="C31" s="60">
        <f t="shared" si="2"/>
        <v>85690.27</v>
      </c>
      <c r="D31" s="60">
        <v>5226.24</v>
      </c>
      <c r="E31" s="60">
        <v>4204.6400000000003</v>
      </c>
      <c r="F31" s="60">
        <v>0</v>
      </c>
      <c r="G31" s="60">
        <v>3026.1</v>
      </c>
      <c r="H31" s="60">
        <v>0</v>
      </c>
      <c r="I31" s="60">
        <v>12139.28</v>
      </c>
      <c r="J31" s="60">
        <v>0</v>
      </c>
      <c r="K31" s="60">
        <v>1410.3</v>
      </c>
      <c r="L31" s="60">
        <v>1293.8399999999999</v>
      </c>
      <c r="M31" s="60">
        <v>8922.32</v>
      </c>
      <c r="N31" s="60">
        <v>33237.660000000003</v>
      </c>
      <c r="O31" s="60">
        <v>0</v>
      </c>
      <c r="P31" s="60">
        <v>5073.58</v>
      </c>
      <c r="Q31" s="60">
        <v>0</v>
      </c>
      <c r="R31" s="61">
        <v>1443.79</v>
      </c>
      <c r="S31" s="61">
        <v>9712.52</v>
      </c>
      <c r="T31" s="61">
        <v>0</v>
      </c>
      <c r="U31" s="21"/>
    </row>
    <row r="32" spans="1:21" ht="15.95" customHeight="1">
      <c r="A32" s="43">
        <v>27</v>
      </c>
      <c r="B32" s="28" t="s">
        <v>8</v>
      </c>
      <c r="C32" s="3">
        <f t="shared" si="2"/>
        <v>365311.06999999989</v>
      </c>
      <c r="D32" s="3">
        <v>22280.260000000002</v>
      </c>
      <c r="E32" s="3">
        <v>17925.049999999996</v>
      </c>
      <c r="F32" s="3">
        <v>0</v>
      </c>
      <c r="G32" s="3">
        <v>12900.73</v>
      </c>
      <c r="H32" s="3">
        <v>0</v>
      </c>
      <c r="I32" s="3">
        <v>51751.65</v>
      </c>
      <c r="J32" s="3">
        <v>0</v>
      </c>
      <c r="K32" s="3">
        <v>6012.3099999999986</v>
      </c>
      <c r="L32" s="3">
        <v>5515.84</v>
      </c>
      <c r="M32" s="3">
        <v>38037.24</v>
      </c>
      <c r="N32" s="3">
        <v>141697.3899999999</v>
      </c>
      <c r="O32" s="3">
        <v>0</v>
      </c>
      <c r="P32" s="3">
        <v>21629.46</v>
      </c>
      <c r="Q32" s="3">
        <v>0</v>
      </c>
      <c r="R32" s="57">
        <v>6155.13</v>
      </c>
      <c r="S32" s="57">
        <v>41406.009999999995</v>
      </c>
      <c r="T32" s="57">
        <v>0</v>
      </c>
      <c r="U32" s="21"/>
    </row>
    <row r="33" spans="1:21" ht="15.95" customHeight="1">
      <c r="A33" s="43">
        <v>28</v>
      </c>
      <c r="B33" s="28" t="s">
        <v>40</v>
      </c>
      <c r="C33" s="3">
        <f t="shared" si="2"/>
        <v>2103091.2600000002</v>
      </c>
      <c r="D33" s="3">
        <v>0</v>
      </c>
      <c r="E33" s="3">
        <v>32332.799999999999</v>
      </c>
      <c r="F33" s="3">
        <v>0</v>
      </c>
      <c r="G33" s="3">
        <v>0</v>
      </c>
      <c r="H33" s="3">
        <v>256096.04</v>
      </c>
      <c r="I33" s="3">
        <v>0</v>
      </c>
      <c r="J33" s="3">
        <v>0</v>
      </c>
      <c r="K33" s="3">
        <v>0</v>
      </c>
      <c r="L33" s="3">
        <v>251519.83000000002</v>
      </c>
      <c r="M33" s="3">
        <v>0</v>
      </c>
      <c r="N33" s="3">
        <v>691404.87000000011</v>
      </c>
      <c r="O33" s="3">
        <v>664276.42000000016</v>
      </c>
      <c r="P33" s="3">
        <v>0</v>
      </c>
      <c r="Q33" s="3">
        <v>198150.86</v>
      </c>
      <c r="R33" s="57">
        <v>0</v>
      </c>
      <c r="S33" s="57">
        <v>0</v>
      </c>
      <c r="T33" s="57">
        <v>9310.44</v>
      </c>
      <c r="U33" s="21"/>
    </row>
    <row r="34" spans="1:21" ht="15.95" customHeight="1">
      <c r="A34" s="43">
        <v>29</v>
      </c>
      <c r="B34" s="28" t="s">
        <v>43</v>
      </c>
      <c r="C34" s="3">
        <f>SUM(D34:T34)</f>
        <v>63411.069999999992</v>
      </c>
      <c r="D34" s="3">
        <v>0</v>
      </c>
      <c r="E34" s="3">
        <v>715.03</v>
      </c>
      <c r="F34" s="3">
        <v>0</v>
      </c>
      <c r="G34" s="3">
        <v>29818.849999999995</v>
      </c>
      <c r="H34" s="3">
        <v>0</v>
      </c>
      <c r="I34" s="3">
        <v>0</v>
      </c>
      <c r="J34" s="3">
        <v>1395.22</v>
      </c>
      <c r="K34" s="3">
        <v>7104.2800000000007</v>
      </c>
      <c r="L34" s="3">
        <v>0</v>
      </c>
      <c r="M34" s="3">
        <v>0</v>
      </c>
      <c r="N34" s="3">
        <v>5893.0700000000006</v>
      </c>
      <c r="O34" s="3">
        <v>0</v>
      </c>
      <c r="P34" s="3">
        <v>0</v>
      </c>
      <c r="Q34" s="3">
        <v>0</v>
      </c>
      <c r="R34" s="57">
        <v>0</v>
      </c>
      <c r="S34" s="57">
        <v>18484.62</v>
      </c>
      <c r="T34" s="57">
        <v>0</v>
      </c>
      <c r="U34" s="21"/>
    </row>
    <row r="35" spans="1:21" ht="15.95" customHeight="1">
      <c r="A35" s="43">
        <v>30</v>
      </c>
      <c r="B35" s="38" t="s">
        <v>68</v>
      </c>
      <c r="C35" s="60">
        <f t="shared" si="2"/>
        <v>3182086.1999999997</v>
      </c>
      <c r="D35" s="60">
        <v>146380.07999999999</v>
      </c>
      <c r="E35" s="60">
        <v>192664.88</v>
      </c>
      <c r="F35" s="60">
        <v>0</v>
      </c>
      <c r="G35" s="60">
        <v>36558.370000000003</v>
      </c>
      <c r="H35" s="60">
        <v>0</v>
      </c>
      <c r="I35" s="60">
        <v>510320.52999999997</v>
      </c>
      <c r="J35" s="60">
        <v>0</v>
      </c>
      <c r="K35" s="60">
        <v>23136.09</v>
      </c>
      <c r="L35" s="60">
        <v>43485.09</v>
      </c>
      <c r="M35" s="60">
        <v>288371.77999999997</v>
      </c>
      <c r="N35" s="60">
        <v>1522313.9799999995</v>
      </c>
      <c r="O35" s="60">
        <v>2954.87</v>
      </c>
      <c r="P35" s="60">
        <v>202182.37</v>
      </c>
      <c r="Q35" s="60">
        <v>0</v>
      </c>
      <c r="R35" s="61">
        <v>32624.520000000004</v>
      </c>
      <c r="S35" s="60">
        <v>179803.12</v>
      </c>
      <c r="T35" s="60">
        <v>1290.52</v>
      </c>
      <c r="U35" s="21"/>
    </row>
    <row r="36" spans="1:21" ht="15.95" customHeight="1">
      <c r="A36" s="13">
        <v>31</v>
      </c>
      <c r="B36" s="46" t="s">
        <v>56</v>
      </c>
      <c r="C36" s="58">
        <f>SUM(D36:T36)</f>
        <v>116482154.31999999</v>
      </c>
      <c r="D36" s="58">
        <f>SUM(D20:D35)</f>
        <v>975778.99999999988</v>
      </c>
      <c r="E36" s="58">
        <f t="shared" ref="E36:T36" si="3">SUM(E20:E35)</f>
        <v>2624119.1199999987</v>
      </c>
      <c r="F36" s="58">
        <f t="shared" si="3"/>
        <v>1255545.04</v>
      </c>
      <c r="G36" s="58">
        <f t="shared" si="3"/>
        <v>3829110.01</v>
      </c>
      <c r="H36" s="58">
        <f t="shared" si="3"/>
        <v>9847306.5800000001</v>
      </c>
      <c r="I36" s="58">
        <f t="shared" si="3"/>
        <v>3132331.9999999995</v>
      </c>
      <c r="J36" s="58">
        <f t="shared" si="3"/>
        <v>150065.07</v>
      </c>
      <c r="K36" s="58">
        <f t="shared" si="3"/>
        <v>946005.67000000027</v>
      </c>
      <c r="L36" s="58">
        <f t="shared" si="3"/>
        <v>2829813.94</v>
      </c>
      <c r="M36" s="58">
        <f t="shared" si="3"/>
        <v>1762366.0000000002</v>
      </c>
      <c r="N36" s="58">
        <f t="shared" si="3"/>
        <v>55317479.159999982</v>
      </c>
      <c r="O36" s="58">
        <f t="shared" si="3"/>
        <v>20966341.590000007</v>
      </c>
      <c r="P36" s="58">
        <f t="shared" si="3"/>
        <v>1830420.0000000005</v>
      </c>
      <c r="Q36" s="58">
        <f t="shared" si="3"/>
        <v>6326855.1000000006</v>
      </c>
      <c r="R36" s="58">
        <f t="shared" si="3"/>
        <v>339231.18</v>
      </c>
      <c r="S36" s="58">
        <f t="shared" si="3"/>
        <v>4044145.6700000004</v>
      </c>
      <c r="T36" s="58">
        <f t="shared" si="3"/>
        <v>305239.19000000006</v>
      </c>
      <c r="U36" s="21"/>
    </row>
    <row r="37" spans="1:21" ht="15.95" customHeight="1" thickBot="1">
      <c r="A37" s="13">
        <v>32</v>
      </c>
      <c r="B37" s="30" t="s">
        <v>55</v>
      </c>
      <c r="C37" s="62">
        <f>SUM(D37:T37)</f>
        <v>120021699.72999999</v>
      </c>
      <c r="D37" s="62">
        <f>D18+D36</f>
        <v>1056872.7799999998</v>
      </c>
      <c r="E37" s="62">
        <f t="shared" ref="E37:T37" si="4">E18+E36</f>
        <v>2771558.7299999986</v>
      </c>
      <c r="F37" s="62">
        <f t="shared" si="4"/>
        <v>1394320.28</v>
      </c>
      <c r="G37" s="62">
        <f t="shared" si="4"/>
        <v>3944673.9499999997</v>
      </c>
      <c r="H37" s="62">
        <f t="shared" si="4"/>
        <v>10022937.630000001</v>
      </c>
      <c r="I37" s="62">
        <f t="shared" si="4"/>
        <v>3224868.5399999996</v>
      </c>
      <c r="J37" s="62">
        <f t="shared" si="4"/>
        <v>192997.11</v>
      </c>
      <c r="K37" s="62">
        <f t="shared" si="4"/>
        <v>974405.64000000025</v>
      </c>
      <c r="L37" s="62">
        <f t="shared" si="4"/>
        <v>2975834.1</v>
      </c>
      <c r="M37" s="62">
        <f t="shared" si="4"/>
        <v>1844771.6100000003</v>
      </c>
      <c r="N37" s="62">
        <f t="shared" si="4"/>
        <v>56819372.929999985</v>
      </c>
      <c r="O37" s="62">
        <f t="shared" si="4"/>
        <v>21429024.760000009</v>
      </c>
      <c r="P37" s="62">
        <f t="shared" si="4"/>
        <v>1910672.2600000005</v>
      </c>
      <c r="Q37" s="62">
        <f t="shared" si="4"/>
        <v>6578224.7800000003</v>
      </c>
      <c r="R37" s="62">
        <f t="shared" si="4"/>
        <v>352771.5</v>
      </c>
      <c r="S37" s="62">
        <f t="shared" si="4"/>
        <v>4189610.6300000004</v>
      </c>
      <c r="T37" s="62">
        <f t="shared" si="4"/>
        <v>338782.50000000006</v>
      </c>
      <c r="U37" s="21"/>
    </row>
    <row r="38" spans="1:21" ht="19.149999999999999" customHeight="1" thickTop="1">
      <c r="A38" s="13">
        <v>33</v>
      </c>
      <c r="B38" s="25" t="s">
        <v>57</v>
      </c>
      <c r="C38" s="63">
        <f>SUM(D38:T38)</f>
        <v>279657108.53000003</v>
      </c>
      <c r="D38" s="63">
        <f>D12-D37</f>
        <v>7362760.9799999986</v>
      </c>
      <c r="E38" s="63">
        <f t="shared" ref="E38:T38" si="5">E12-E37</f>
        <v>8938352.3400000017</v>
      </c>
      <c r="F38" s="63">
        <f t="shared" si="5"/>
        <v>15356586.110000003</v>
      </c>
      <c r="G38" s="63">
        <f t="shared" si="5"/>
        <v>9049328.4899999946</v>
      </c>
      <c r="H38" s="63">
        <f t="shared" si="5"/>
        <v>11074390.019999994</v>
      </c>
      <c r="I38" s="63">
        <f t="shared" si="5"/>
        <v>7586841.9299999978</v>
      </c>
      <c r="J38" s="63">
        <f t="shared" si="5"/>
        <v>2993773.9600000004</v>
      </c>
      <c r="K38" s="63">
        <f t="shared" si="5"/>
        <v>1779358.6299999994</v>
      </c>
      <c r="L38" s="63">
        <f t="shared" si="5"/>
        <v>10106327.73</v>
      </c>
      <c r="M38" s="63">
        <f t="shared" si="5"/>
        <v>7717369.6399999997</v>
      </c>
      <c r="N38" s="63">
        <f t="shared" si="5"/>
        <v>119183649.54999998</v>
      </c>
      <c r="O38" s="63">
        <f t="shared" si="5"/>
        <v>33555261.420000002</v>
      </c>
      <c r="P38" s="63">
        <f t="shared" si="5"/>
        <v>6673637.5399999982</v>
      </c>
      <c r="Q38" s="63">
        <f t="shared" si="5"/>
        <v>22715210.469999988</v>
      </c>
      <c r="R38" s="63">
        <f t="shared" si="5"/>
        <v>579346.33000000007</v>
      </c>
      <c r="S38" s="63">
        <f t="shared" si="5"/>
        <v>12810617.199999997</v>
      </c>
      <c r="T38" s="63">
        <f t="shared" si="5"/>
        <v>2174296.1900000004</v>
      </c>
      <c r="U38" s="21"/>
    </row>
    <row r="39" spans="1:21" ht="18" customHeight="1">
      <c r="A39" s="13">
        <v>34</v>
      </c>
      <c r="B39" s="51" t="s">
        <v>64</v>
      </c>
      <c r="C39" s="55"/>
      <c r="D39" s="55"/>
      <c r="E39" s="55"/>
      <c r="F39" s="55"/>
      <c r="G39" s="55"/>
      <c r="H39" s="55"/>
      <c r="I39" s="55"/>
      <c r="J39" s="55"/>
      <c r="K39" s="55"/>
      <c r="L39" s="23"/>
      <c r="M39" s="23"/>
      <c r="N39" s="23"/>
      <c r="O39" s="23"/>
      <c r="P39" s="23"/>
      <c r="Q39" s="23"/>
      <c r="R39" s="23"/>
      <c r="S39" s="23"/>
      <c r="T39" s="23"/>
      <c r="U39" s="21"/>
    </row>
    <row r="40" spans="1:21" ht="18" customHeight="1">
      <c r="A40" s="13">
        <v>35</v>
      </c>
      <c r="B40" s="29" t="s">
        <v>52</v>
      </c>
      <c r="C40" s="64">
        <f>SUM(D40:T40)</f>
        <v>81005934</v>
      </c>
      <c r="D40" s="64">
        <v>4752367</v>
      </c>
      <c r="E40" s="64">
        <v>458354</v>
      </c>
      <c r="F40" s="64">
        <v>14936587</v>
      </c>
      <c r="G40" s="64">
        <v>3183649</v>
      </c>
      <c r="H40" s="64">
        <v>6412660</v>
      </c>
      <c r="I40" s="64">
        <v>56725</v>
      </c>
      <c r="J40" s="64">
        <v>1238429</v>
      </c>
      <c r="K40" s="64">
        <v>1574700</v>
      </c>
      <c r="L40" s="64">
        <v>2642894</v>
      </c>
      <c r="M40" s="64">
        <v>3515969</v>
      </c>
      <c r="N40" s="64">
        <v>10692491</v>
      </c>
      <c r="O40" s="64">
        <v>12918044</v>
      </c>
      <c r="P40" s="64">
        <v>1659429</v>
      </c>
      <c r="Q40" s="64">
        <v>6832691</v>
      </c>
      <c r="R40" s="64">
        <v>50098</v>
      </c>
      <c r="S40" s="64">
        <v>8226483</v>
      </c>
      <c r="T40" s="64">
        <v>1854364</v>
      </c>
      <c r="U40" s="21"/>
    </row>
    <row r="41" spans="1:21" ht="15.95" customHeight="1">
      <c r="A41" s="13">
        <v>36</v>
      </c>
      <c r="B41" s="29" t="s">
        <v>53</v>
      </c>
      <c r="C41" s="64">
        <f>SUM(D41:T41)</f>
        <v>2927332</v>
      </c>
      <c r="D41" s="64">
        <v>101339</v>
      </c>
      <c r="E41" s="64">
        <v>0</v>
      </c>
      <c r="F41" s="64">
        <v>497952</v>
      </c>
      <c r="G41" s="64">
        <v>0</v>
      </c>
      <c r="H41" s="64">
        <v>125000</v>
      </c>
      <c r="I41" s="64">
        <v>125000</v>
      </c>
      <c r="J41" s="64">
        <v>70065</v>
      </c>
      <c r="K41" s="64">
        <v>27500</v>
      </c>
      <c r="L41" s="64">
        <v>250000</v>
      </c>
      <c r="M41" s="64">
        <v>15000</v>
      </c>
      <c r="N41" s="64">
        <v>1176977</v>
      </c>
      <c r="O41" s="64">
        <v>179596</v>
      </c>
      <c r="P41" s="64">
        <v>13950</v>
      </c>
      <c r="Q41" s="64">
        <v>204953</v>
      </c>
      <c r="R41" s="64">
        <v>0</v>
      </c>
      <c r="S41" s="64">
        <v>125000</v>
      </c>
      <c r="T41" s="64">
        <v>15000</v>
      </c>
      <c r="U41" s="21"/>
    </row>
    <row r="42" spans="1:21" ht="15.95" customHeight="1">
      <c r="A42" s="13">
        <v>37</v>
      </c>
      <c r="B42" s="50" t="s">
        <v>69</v>
      </c>
      <c r="C42" s="64">
        <f>SUM(D42:T42)</f>
        <v>-8059784</v>
      </c>
      <c r="D42" s="64">
        <v>-33501</v>
      </c>
      <c r="E42" s="64">
        <v>-30212</v>
      </c>
      <c r="F42" s="64">
        <v>-28127</v>
      </c>
      <c r="G42" s="64">
        <v>-853209</v>
      </c>
      <c r="H42" s="64">
        <v>-12889</v>
      </c>
      <c r="I42" s="64">
        <v>-87598</v>
      </c>
      <c r="J42" s="64">
        <v>-123599</v>
      </c>
      <c r="K42" s="64">
        <v>-30495</v>
      </c>
      <c r="L42" s="64">
        <v>-1130032</v>
      </c>
      <c r="M42" s="64">
        <v>-1488</v>
      </c>
      <c r="N42" s="64">
        <v>-3908681</v>
      </c>
      <c r="O42" s="64">
        <v>-24056</v>
      </c>
      <c r="P42" s="64">
        <v>-5496</v>
      </c>
      <c r="Q42" s="64">
        <v>-320166</v>
      </c>
      <c r="R42" s="64">
        <v>-143554</v>
      </c>
      <c r="S42" s="64">
        <v>-1273317</v>
      </c>
      <c r="T42" s="64">
        <v>-53364</v>
      </c>
      <c r="U42" s="21"/>
    </row>
    <row r="43" spans="1:21" ht="18" customHeight="1">
      <c r="A43" s="13">
        <v>38</v>
      </c>
      <c r="B43" s="47" t="s">
        <v>77</v>
      </c>
      <c r="C43" s="65">
        <f>SUM(D43:T43)</f>
        <v>75966938</v>
      </c>
      <c r="D43" s="65">
        <f>SUM(D40:D42)</f>
        <v>4820205</v>
      </c>
      <c r="E43" s="65">
        <f t="shared" ref="E43:T43" si="6">SUM(E40:E42)</f>
        <v>428142</v>
      </c>
      <c r="F43" s="65">
        <f t="shared" si="6"/>
        <v>15406412</v>
      </c>
      <c r="G43" s="65">
        <f t="shared" si="6"/>
        <v>2330440</v>
      </c>
      <c r="H43" s="65">
        <f t="shared" si="6"/>
        <v>6524771</v>
      </c>
      <c r="I43" s="65">
        <f t="shared" si="6"/>
        <v>94127</v>
      </c>
      <c r="J43" s="65">
        <f t="shared" si="6"/>
        <v>1184895</v>
      </c>
      <c r="K43" s="65">
        <f t="shared" si="6"/>
        <v>1571705</v>
      </c>
      <c r="L43" s="65">
        <f t="shared" si="6"/>
        <v>1762862</v>
      </c>
      <c r="M43" s="65">
        <f t="shared" si="6"/>
        <v>3529481</v>
      </c>
      <c r="N43" s="65">
        <f t="shared" si="6"/>
        <v>7960787</v>
      </c>
      <c r="O43" s="65">
        <f t="shared" si="6"/>
        <v>13073584</v>
      </c>
      <c r="P43" s="65">
        <f t="shared" si="6"/>
        <v>1667883</v>
      </c>
      <c r="Q43" s="65">
        <f t="shared" si="6"/>
        <v>6717478</v>
      </c>
      <c r="R43" s="65">
        <v>0</v>
      </c>
      <c r="S43" s="65">
        <f t="shared" si="6"/>
        <v>7078166</v>
      </c>
      <c r="T43" s="65">
        <f t="shared" si="6"/>
        <v>1816000</v>
      </c>
      <c r="U43" s="21"/>
    </row>
    <row r="44" spans="1:21" ht="18.75" customHeight="1">
      <c r="A44" s="13">
        <v>39</v>
      </c>
      <c r="B44" s="36" t="s">
        <v>65</v>
      </c>
      <c r="C44" s="10"/>
      <c r="D44" s="10"/>
      <c r="E44" s="10"/>
      <c r="F44" s="10"/>
      <c r="G44" s="10"/>
      <c r="H44" s="10"/>
      <c r="I44" s="10"/>
      <c r="J44" s="10"/>
      <c r="K44" s="10"/>
      <c r="L44" s="59"/>
      <c r="M44" s="59"/>
      <c r="N44" s="59"/>
      <c r="O44" s="59"/>
      <c r="P44" s="59"/>
      <c r="Q44" s="59"/>
      <c r="R44" s="59"/>
      <c r="S44" s="59"/>
      <c r="T44" s="59"/>
      <c r="U44" s="21"/>
    </row>
    <row r="45" spans="1:21" ht="18" customHeight="1">
      <c r="A45" s="13">
        <v>40</v>
      </c>
      <c r="B45" s="29" t="s">
        <v>52</v>
      </c>
      <c r="C45" s="64">
        <f>SUM(D45:T45)</f>
        <v>73039606</v>
      </c>
      <c r="D45" s="64">
        <f>D40+D42</f>
        <v>4718866</v>
      </c>
      <c r="E45" s="64">
        <f t="shared" ref="E45:T45" si="7">E40+E42</f>
        <v>428142</v>
      </c>
      <c r="F45" s="64">
        <f t="shared" si="7"/>
        <v>14908460</v>
      </c>
      <c r="G45" s="64">
        <f t="shared" si="7"/>
        <v>2330440</v>
      </c>
      <c r="H45" s="64">
        <f t="shared" si="7"/>
        <v>6399771</v>
      </c>
      <c r="I45" s="64">
        <f t="shared" si="7"/>
        <v>-30873</v>
      </c>
      <c r="J45" s="64">
        <f t="shared" si="7"/>
        <v>1114830</v>
      </c>
      <c r="K45" s="64">
        <f t="shared" si="7"/>
        <v>1544205</v>
      </c>
      <c r="L45" s="64">
        <f t="shared" si="7"/>
        <v>1512862</v>
      </c>
      <c r="M45" s="64">
        <f t="shared" si="7"/>
        <v>3514481</v>
      </c>
      <c r="N45" s="64">
        <f t="shared" si="7"/>
        <v>6783810</v>
      </c>
      <c r="O45" s="64">
        <f t="shared" si="7"/>
        <v>12893988</v>
      </c>
      <c r="P45" s="64">
        <f t="shared" si="7"/>
        <v>1653933</v>
      </c>
      <c r="Q45" s="64">
        <f t="shared" si="7"/>
        <v>6512525</v>
      </c>
      <c r="R45" s="64">
        <f>+R43</f>
        <v>0</v>
      </c>
      <c r="S45" s="64">
        <f t="shared" si="7"/>
        <v>6953166</v>
      </c>
      <c r="T45" s="64">
        <f t="shared" si="7"/>
        <v>1801000</v>
      </c>
      <c r="U45" s="21"/>
    </row>
    <row r="46" spans="1:21" ht="16.899999999999999" customHeight="1">
      <c r="A46" s="13">
        <v>41</v>
      </c>
      <c r="B46" s="29" t="s">
        <v>54</v>
      </c>
      <c r="C46" s="64">
        <f>SUM(D46:T46)</f>
        <v>2877506.11</v>
      </c>
      <c r="D46" s="7">
        <f t="shared" ref="D46:T46" si="8">D41</f>
        <v>101339</v>
      </c>
      <c r="E46" s="7">
        <f t="shared" si="8"/>
        <v>0</v>
      </c>
      <c r="F46" s="2">
        <v>448126.11</v>
      </c>
      <c r="G46" s="7">
        <f t="shared" si="8"/>
        <v>0</v>
      </c>
      <c r="H46" s="7">
        <f t="shared" si="8"/>
        <v>125000</v>
      </c>
      <c r="I46" s="7">
        <f t="shared" si="8"/>
        <v>125000</v>
      </c>
      <c r="J46" s="7">
        <f t="shared" si="8"/>
        <v>70065</v>
      </c>
      <c r="K46" s="7">
        <f t="shared" si="8"/>
        <v>27500</v>
      </c>
      <c r="L46" s="7">
        <f t="shared" si="8"/>
        <v>250000</v>
      </c>
      <c r="M46" s="7">
        <f t="shared" si="8"/>
        <v>15000</v>
      </c>
      <c r="N46" s="7">
        <f t="shared" si="8"/>
        <v>1176977</v>
      </c>
      <c r="O46" s="7">
        <f t="shared" si="8"/>
        <v>179596</v>
      </c>
      <c r="P46" s="7">
        <f t="shared" si="8"/>
        <v>13950</v>
      </c>
      <c r="Q46" s="7">
        <f t="shared" si="8"/>
        <v>204953</v>
      </c>
      <c r="R46" s="7">
        <f t="shared" si="8"/>
        <v>0</v>
      </c>
      <c r="S46" s="7">
        <f t="shared" si="8"/>
        <v>125000</v>
      </c>
      <c r="T46" s="7">
        <f t="shared" si="8"/>
        <v>15000</v>
      </c>
      <c r="U46" s="21"/>
    </row>
    <row r="47" spans="1:21" ht="16.899999999999999" customHeight="1">
      <c r="A47" s="13">
        <v>42</v>
      </c>
      <c r="B47" s="48" t="s">
        <v>70</v>
      </c>
      <c r="C47" s="66">
        <f>SUM(D47:T47)</f>
        <v>49825.889999996871</v>
      </c>
      <c r="D47" s="67">
        <f>+D43-D48</f>
        <v>0</v>
      </c>
      <c r="E47" s="67">
        <f t="shared" ref="E47:T47" si="9">+E43-E48</f>
        <v>0</v>
      </c>
      <c r="F47" s="67">
        <f t="shared" si="9"/>
        <v>49825.889999996871</v>
      </c>
      <c r="G47" s="67">
        <f t="shared" si="9"/>
        <v>0</v>
      </c>
      <c r="H47" s="67">
        <f t="shared" si="9"/>
        <v>0</v>
      </c>
      <c r="I47" s="67">
        <f t="shared" si="9"/>
        <v>0</v>
      </c>
      <c r="J47" s="67">
        <f t="shared" si="9"/>
        <v>0</v>
      </c>
      <c r="K47" s="67">
        <f t="shared" si="9"/>
        <v>0</v>
      </c>
      <c r="L47" s="67">
        <f t="shared" si="9"/>
        <v>0</v>
      </c>
      <c r="M47" s="67">
        <f t="shared" si="9"/>
        <v>0</v>
      </c>
      <c r="N47" s="67">
        <f t="shared" si="9"/>
        <v>0</v>
      </c>
      <c r="O47" s="67">
        <f t="shared" si="9"/>
        <v>0</v>
      </c>
      <c r="P47" s="67">
        <f t="shared" si="9"/>
        <v>0</v>
      </c>
      <c r="Q47" s="67">
        <f t="shared" si="9"/>
        <v>0</v>
      </c>
      <c r="R47" s="67">
        <f t="shared" si="9"/>
        <v>0</v>
      </c>
      <c r="S47" s="67">
        <f t="shared" si="9"/>
        <v>0</v>
      </c>
      <c r="T47" s="67">
        <f t="shared" si="9"/>
        <v>0</v>
      </c>
      <c r="U47" s="21"/>
    </row>
    <row r="48" spans="1:21" ht="20.100000000000001" customHeight="1" thickBot="1">
      <c r="A48" s="13">
        <v>43</v>
      </c>
      <c r="B48" s="24" t="s">
        <v>71</v>
      </c>
      <c r="C48" s="68">
        <f>SUM(D48:T48)</f>
        <v>75917112.109999999</v>
      </c>
      <c r="D48" s="68">
        <f>SUM(D45:D46)</f>
        <v>4820205</v>
      </c>
      <c r="E48" s="68">
        <f t="shared" ref="E48:T48" si="10">SUM(E45:E46)</f>
        <v>428142</v>
      </c>
      <c r="F48" s="68">
        <f>+F38</f>
        <v>15356586.110000003</v>
      </c>
      <c r="G48" s="68">
        <f t="shared" si="10"/>
        <v>2330440</v>
      </c>
      <c r="H48" s="68">
        <f t="shared" si="10"/>
        <v>6524771</v>
      </c>
      <c r="I48" s="68">
        <f t="shared" si="10"/>
        <v>94127</v>
      </c>
      <c r="J48" s="68">
        <f t="shared" si="10"/>
        <v>1184895</v>
      </c>
      <c r="K48" s="68">
        <f t="shared" si="10"/>
        <v>1571705</v>
      </c>
      <c r="L48" s="68">
        <f t="shared" si="10"/>
        <v>1762862</v>
      </c>
      <c r="M48" s="68">
        <f t="shared" si="10"/>
        <v>3529481</v>
      </c>
      <c r="N48" s="68">
        <f t="shared" si="10"/>
        <v>7960787</v>
      </c>
      <c r="O48" s="68">
        <f t="shared" si="10"/>
        <v>13073584</v>
      </c>
      <c r="P48" s="68">
        <f t="shared" si="10"/>
        <v>1667883</v>
      </c>
      <c r="Q48" s="68">
        <f t="shared" si="10"/>
        <v>6717478</v>
      </c>
      <c r="R48" s="68">
        <f t="shared" si="10"/>
        <v>0</v>
      </c>
      <c r="S48" s="68">
        <f t="shared" si="10"/>
        <v>7078166</v>
      </c>
      <c r="T48" s="68">
        <f t="shared" si="10"/>
        <v>1816000</v>
      </c>
      <c r="U48" s="21"/>
    </row>
    <row r="49" spans="1:21" ht="18.600000000000001" customHeight="1" thickTop="1">
      <c r="A49" s="13">
        <v>44</v>
      </c>
      <c r="B49" s="44" t="s">
        <v>66</v>
      </c>
      <c r="C49" s="45">
        <f t="shared" ref="C49" si="11">SUM(D49:T49)</f>
        <v>0</v>
      </c>
      <c r="D49" s="45">
        <v>0</v>
      </c>
      <c r="E49" s="45">
        <v>0</v>
      </c>
      <c r="F49" s="45">
        <v>0</v>
      </c>
      <c r="G49" s="45">
        <v>0</v>
      </c>
      <c r="H49" s="45">
        <v>0</v>
      </c>
      <c r="I49" s="45">
        <v>0</v>
      </c>
      <c r="J49" s="45">
        <v>0</v>
      </c>
      <c r="K49" s="45">
        <v>0</v>
      </c>
      <c r="L49" s="45">
        <v>0</v>
      </c>
      <c r="M49" s="45">
        <v>0</v>
      </c>
      <c r="N49" s="45">
        <v>0</v>
      </c>
      <c r="O49" s="45">
        <v>0</v>
      </c>
      <c r="P49" s="45">
        <v>0</v>
      </c>
      <c r="Q49" s="45">
        <v>0</v>
      </c>
      <c r="R49" s="45">
        <v>0</v>
      </c>
      <c r="S49" s="45">
        <v>0</v>
      </c>
      <c r="T49" s="45">
        <v>0</v>
      </c>
      <c r="U49" s="21"/>
    </row>
    <row r="50" spans="1:21" ht="19.149999999999999" customHeight="1">
      <c r="A50" s="13">
        <v>45</v>
      </c>
      <c r="B50" s="31" t="s">
        <v>72</v>
      </c>
      <c r="C50" s="69">
        <f>SUM(D50:T50)</f>
        <v>203739996.41999999</v>
      </c>
      <c r="D50" s="69">
        <f>D38-D48-D49</f>
        <v>2542555.9799999986</v>
      </c>
      <c r="E50" s="69">
        <f t="shared" ref="E50:T50" si="12">E38-E48-E49</f>
        <v>8510210.3400000017</v>
      </c>
      <c r="F50" s="69">
        <f t="shared" si="12"/>
        <v>0</v>
      </c>
      <c r="G50" s="69">
        <f t="shared" si="12"/>
        <v>6718888.4899999946</v>
      </c>
      <c r="H50" s="69">
        <f t="shared" si="12"/>
        <v>4549619.019999994</v>
      </c>
      <c r="I50" s="69">
        <f t="shared" si="12"/>
        <v>7492714.9299999978</v>
      </c>
      <c r="J50" s="69">
        <f t="shared" si="12"/>
        <v>1808878.9600000004</v>
      </c>
      <c r="K50" s="69">
        <f t="shared" si="12"/>
        <v>207653.62999999942</v>
      </c>
      <c r="L50" s="69">
        <f t="shared" si="12"/>
        <v>8343465.7300000004</v>
      </c>
      <c r="M50" s="69">
        <f t="shared" si="12"/>
        <v>4187888.6399999997</v>
      </c>
      <c r="N50" s="69">
        <f t="shared" si="12"/>
        <v>111222862.54999998</v>
      </c>
      <c r="O50" s="69">
        <f t="shared" si="12"/>
        <v>20481677.420000002</v>
      </c>
      <c r="P50" s="69">
        <f t="shared" si="12"/>
        <v>5005754.5399999982</v>
      </c>
      <c r="Q50" s="69">
        <f t="shared" si="12"/>
        <v>15997732.469999988</v>
      </c>
      <c r="R50" s="69">
        <f t="shared" si="12"/>
        <v>579346.33000000007</v>
      </c>
      <c r="S50" s="69">
        <f t="shared" si="12"/>
        <v>5732451.1999999974</v>
      </c>
      <c r="T50" s="69">
        <f t="shared" si="12"/>
        <v>358296.19000000041</v>
      </c>
      <c r="U50" s="21"/>
    </row>
    <row r="51" spans="1:21" ht="15.6" customHeight="1">
      <c r="A51" s="13">
        <v>46</v>
      </c>
      <c r="B51" s="39" t="s">
        <v>67</v>
      </c>
      <c r="C51" s="55"/>
      <c r="D51" s="55"/>
      <c r="E51" s="55"/>
      <c r="F51" s="55"/>
      <c r="G51" s="55"/>
      <c r="H51" s="55"/>
      <c r="I51" s="55"/>
      <c r="J51" s="55"/>
      <c r="K51" s="55"/>
      <c r="L51" s="23"/>
      <c r="M51" s="23"/>
      <c r="N51" s="23"/>
      <c r="O51" s="23"/>
      <c r="P51" s="23"/>
      <c r="Q51" s="23"/>
      <c r="R51" s="23"/>
      <c r="S51" s="23"/>
      <c r="T51" s="23"/>
      <c r="U51" s="21"/>
    </row>
    <row r="52" spans="1:21" ht="15.95" customHeight="1">
      <c r="A52" s="13">
        <v>47</v>
      </c>
      <c r="B52" s="32" t="s">
        <v>14</v>
      </c>
      <c r="C52" s="3">
        <f t="shared" ref="C52:C61" si="13">SUM(D52:T52)</f>
        <v>37442486.020000003</v>
      </c>
      <c r="D52" s="3">
        <v>490533.37</v>
      </c>
      <c r="E52" s="3">
        <v>1329435.3799999999</v>
      </c>
      <c r="F52" s="3">
        <v>0</v>
      </c>
      <c r="G52" s="3">
        <v>779524.1</v>
      </c>
      <c r="H52" s="3">
        <v>524119.77</v>
      </c>
      <c r="I52" s="3">
        <v>1619536.82</v>
      </c>
      <c r="J52" s="3">
        <v>202062.6</v>
      </c>
      <c r="K52" s="3">
        <v>34906.29</v>
      </c>
      <c r="L52" s="3">
        <v>1807857.02</v>
      </c>
      <c r="M52" s="3">
        <v>829747.42</v>
      </c>
      <c r="N52" s="3">
        <v>22258975.489999998</v>
      </c>
      <c r="O52" s="3">
        <v>1784287.64</v>
      </c>
      <c r="P52" s="3">
        <v>1005458.09</v>
      </c>
      <c r="Q52" s="3">
        <v>3795054.54</v>
      </c>
      <c r="R52" s="3">
        <v>116320.83999999998</v>
      </c>
      <c r="S52" s="3">
        <v>843194.16</v>
      </c>
      <c r="T52" s="3">
        <v>21472.49</v>
      </c>
      <c r="U52" s="21"/>
    </row>
    <row r="53" spans="1:21" ht="15.95" customHeight="1">
      <c r="A53" s="13">
        <v>48</v>
      </c>
      <c r="B53" s="32" t="s">
        <v>10</v>
      </c>
      <c r="C53" s="3">
        <f t="shared" si="13"/>
        <v>13490328.880000001</v>
      </c>
      <c r="D53" s="3">
        <v>400727.02</v>
      </c>
      <c r="E53" s="3">
        <v>994047.89</v>
      </c>
      <c r="F53" s="3">
        <v>0</v>
      </c>
      <c r="G53" s="3">
        <v>254811.55</v>
      </c>
      <c r="H53" s="3">
        <v>391962.88</v>
      </c>
      <c r="I53" s="3">
        <v>1073229</v>
      </c>
      <c r="J53" s="3">
        <v>291741.05</v>
      </c>
      <c r="K53" s="3">
        <v>0</v>
      </c>
      <c r="L53" s="3">
        <v>127865.28</v>
      </c>
      <c r="M53" s="3">
        <v>580748.11</v>
      </c>
      <c r="N53" s="3">
        <v>5881322.0599999996</v>
      </c>
      <c r="O53" s="3">
        <v>914863.19</v>
      </c>
      <c r="P53" s="3">
        <v>843060.3</v>
      </c>
      <c r="Q53" s="3">
        <v>678428.48</v>
      </c>
      <c r="R53" s="3">
        <v>107838.81999999999</v>
      </c>
      <c r="S53" s="3">
        <v>901742.51</v>
      </c>
      <c r="T53" s="3">
        <v>47940.740000000005</v>
      </c>
      <c r="U53" s="21"/>
    </row>
    <row r="54" spans="1:21" ht="15.95" customHeight="1">
      <c r="A54" s="13">
        <v>49</v>
      </c>
      <c r="B54" s="32" t="s">
        <v>20</v>
      </c>
      <c r="C54" s="3">
        <f t="shared" si="13"/>
        <v>4558742.290000001</v>
      </c>
      <c r="D54" s="3">
        <v>94664.99</v>
      </c>
      <c r="E54" s="3">
        <v>52056.39</v>
      </c>
      <c r="F54" s="3">
        <v>0</v>
      </c>
      <c r="G54" s="3">
        <v>247745.47999999998</v>
      </c>
      <c r="H54" s="3">
        <v>156490.56</v>
      </c>
      <c r="I54" s="3">
        <v>80.37</v>
      </c>
      <c r="J54" s="3">
        <v>33968.57</v>
      </c>
      <c r="K54" s="3">
        <v>4572.1900000000005</v>
      </c>
      <c r="L54" s="3">
        <v>39484.78</v>
      </c>
      <c r="M54" s="3">
        <v>85083.71</v>
      </c>
      <c r="N54" s="3">
        <v>193540.94</v>
      </c>
      <c r="O54" s="3">
        <v>2744397.6500000004</v>
      </c>
      <c r="P54" s="3">
        <v>155424.16999999998</v>
      </c>
      <c r="Q54" s="3">
        <v>533626.32000000007</v>
      </c>
      <c r="R54" s="3">
        <v>18453.989999999998</v>
      </c>
      <c r="S54" s="3">
        <v>156118.65</v>
      </c>
      <c r="T54" s="3">
        <v>43033.529999999992</v>
      </c>
      <c r="U54" s="21"/>
    </row>
    <row r="55" spans="1:21" ht="15.95" customHeight="1">
      <c r="A55" s="13">
        <v>50</v>
      </c>
      <c r="B55" s="32" t="s">
        <v>15</v>
      </c>
      <c r="C55" s="3">
        <f t="shared" si="13"/>
        <v>97987605.320000008</v>
      </c>
      <c r="D55" s="3">
        <v>866949.23</v>
      </c>
      <c r="E55" s="3">
        <v>4215753.99</v>
      </c>
      <c r="F55" s="3">
        <v>0</v>
      </c>
      <c r="G55" s="3">
        <v>3632248.58</v>
      </c>
      <c r="H55" s="3">
        <v>2379693.42</v>
      </c>
      <c r="I55" s="3">
        <v>3227961.54</v>
      </c>
      <c r="J55" s="3">
        <v>855550.14</v>
      </c>
      <c r="K55" s="3">
        <v>116377.20999999999</v>
      </c>
      <c r="L55" s="3">
        <v>4649659.29</v>
      </c>
      <c r="M55" s="3">
        <v>1605975.72</v>
      </c>
      <c r="N55" s="3">
        <v>54901359.170000002</v>
      </c>
      <c r="O55" s="3">
        <v>9353880.8200000003</v>
      </c>
      <c r="P55" s="3">
        <v>2079724.88</v>
      </c>
      <c r="Q55" s="3">
        <v>7326785.79</v>
      </c>
      <c r="R55" s="3">
        <v>166105.99</v>
      </c>
      <c r="S55" s="3">
        <v>2445064.27</v>
      </c>
      <c r="T55" s="3">
        <v>164515.28</v>
      </c>
      <c r="U55" s="21"/>
    </row>
    <row r="56" spans="1:21" ht="15.95" customHeight="1">
      <c r="A56" s="13">
        <v>51</v>
      </c>
      <c r="B56" s="32" t="s">
        <v>16</v>
      </c>
      <c r="C56" s="3">
        <f t="shared" si="13"/>
        <v>14657792.59</v>
      </c>
      <c r="D56" s="3">
        <v>238162.46</v>
      </c>
      <c r="E56" s="3">
        <v>445010.89</v>
      </c>
      <c r="F56" s="3">
        <v>0</v>
      </c>
      <c r="G56" s="3">
        <v>716916.38</v>
      </c>
      <c r="H56" s="3">
        <v>310575.89</v>
      </c>
      <c r="I56" s="3">
        <v>313964.25</v>
      </c>
      <c r="J56" s="3">
        <v>164600.54</v>
      </c>
      <c r="K56" s="3">
        <v>22031.360000000001</v>
      </c>
      <c r="L56" s="3">
        <v>368309.94</v>
      </c>
      <c r="M56" s="3">
        <v>344638.77</v>
      </c>
      <c r="N56" s="3">
        <v>8132896.8699999992</v>
      </c>
      <c r="O56" s="3">
        <v>1603908.29</v>
      </c>
      <c r="P56" s="3">
        <v>334641.90999999997</v>
      </c>
      <c r="Q56" s="3">
        <v>1195125.19</v>
      </c>
      <c r="R56" s="3">
        <v>66705.77</v>
      </c>
      <c r="S56" s="3">
        <v>371541.65</v>
      </c>
      <c r="T56" s="3">
        <v>28762.43</v>
      </c>
      <c r="U56" s="21"/>
    </row>
    <row r="57" spans="1:21" ht="15.95" customHeight="1">
      <c r="A57" s="13">
        <v>52</v>
      </c>
      <c r="B57" s="29" t="s">
        <v>9</v>
      </c>
      <c r="C57" s="3">
        <f t="shared" si="13"/>
        <v>3907721.9700000007</v>
      </c>
      <c r="D57" s="3">
        <v>71744.820000000007</v>
      </c>
      <c r="E57" s="3">
        <v>143723.89000000001</v>
      </c>
      <c r="F57" s="3">
        <v>0</v>
      </c>
      <c r="G57" s="3">
        <v>112369.67</v>
      </c>
      <c r="H57" s="3">
        <v>108522.3</v>
      </c>
      <c r="I57" s="3">
        <v>139974.69</v>
      </c>
      <c r="J57" s="3">
        <v>25042.39</v>
      </c>
      <c r="K57" s="3">
        <v>4759.45</v>
      </c>
      <c r="L57" s="3">
        <v>18113.98</v>
      </c>
      <c r="M57" s="3">
        <v>103866.42</v>
      </c>
      <c r="N57" s="3">
        <v>1918565.01</v>
      </c>
      <c r="O57" s="3">
        <v>703123.53</v>
      </c>
      <c r="P57" s="3">
        <v>70609.95</v>
      </c>
      <c r="Q57" s="3">
        <v>300287.37</v>
      </c>
      <c r="R57" s="3">
        <v>19632.5</v>
      </c>
      <c r="S57" s="3">
        <v>161694.25</v>
      </c>
      <c r="T57" s="3">
        <v>5691.75</v>
      </c>
      <c r="U57" s="21"/>
    </row>
    <row r="58" spans="1:21" ht="16.5" customHeight="1">
      <c r="A58" s="13">
        <v>53</v>
      </c>
      <c r="B58" s="29" t="s">
        <v>76</v>
      </c>
      <c r="C58" s="3">
        <f t="shared" si="13"/>
        <v>31695319.350000001</v>
      </c>
      <c r="D58" s="3">
        <v>379774.09</v>
      </c>
      <c r="E58" s="3">
        <v>1330181.9099999999</v>
      </c>
      <c r="F58" s="3">
        <v>0</v>
      </c>
      <c r="G58" s="3">
        <v>975272.73</v>
      </c>
      <c r="H58" s="3">
        <v>678254.2</v>
      </c>
      <c r="I58" s="3">
        <v>1117968.26</v>
      </c>
      <c r="J58" s="3">
        <v>235913.67</v>
      </c>
      <c r="K58" s="3">
        <v>25007.13</v>
      </c>
      <c r="L58" s="3">
        <v>1332175.44</v>
      </c>
      <c r="M58" s="3">
        <v>637828.49</v>
      </c>
      <c r="N58" s="3">
        <v>17936203.010000002</v>
      </c>
      <c r="O58" s="3">
        <v>3377216.3</v>
      </c>
      <c r="P58" s="3">
        <v>516835.24</v>
      </c>
      <c r="Q58" s="3">
        <v>2168424.7799999998</v>
      </c>
      <c r="R58" s="3">
        <v>84288.42</v>
      </c>
      <c r="S58" s="3">
        <v>853095.71</v>
      </c>
      <c r="T58" s="3">
        <v>46879.97</v>
      </c>
      <c r="U58" s="21"/>
    </row>
    <row r="59" spans="1:21" ht="12.75">
      <c r="A59" s="13">
        <v>54</v>
      </c>
      <c r="B59" s="33" t="s">
        <v>17</v>
      </c>
      <c r="C59" s="3">
        <f t="shared" si="13"/>
        <v>0</v>
      </c>
      <c r="D59" s="3"/>
      <c r="E59" s="3"/>
      <c r="F59" s="3"/>
      <c r="G59" s="3"/>
      <c r="H59" s="3"/>
      <c r="I59" s="3"/>
      <c r="J59" s="3"/>
      <c r="K59" s="3"/>
      <c r="L59" s="3"/>
      <c r="M59" s="3"/>
      <c r="N59" s="3"/>
      <c r="O59" s="3"/>
      <c r="P59" s="3"/>
      <c r="Q59" s="3"/>
      <c r="R59" s="3"/>
      <c r="S59" s="3"/>
      <c r="T59" s="3"/>
      <c r="U59" s="21"/>
    </row>
    <row r="60" spans="1:21" ht="12.75">
      <c r="A60" s="13">
        <v>55</v>
      </c>
      <c r="B60" s="33" t="s">
        <v>18</v>
      </c>
      <c r="C60" s="3">
        <f t="shared" si="13"/>
        <v>0</v>
      </c>
      <c r="D60" s="3"/>
      <c r="E60" s="3"/>
      <c r="F60" s="3"/>
      <c r="G60" s="3"/>
      <c r="H60" s="3"/>
      <c r="I60" s="3"/>
      <c r="J60" s="3"/>
      <c r="K60" s="3"/>
      <c r="L60" s="3"/>
      <c r="M60" s="3"/>
      <c r="N60" s="3"/>
      <c r="O60" s="3"/>
      <c r="P60" s="3"/>
      <c r="Q60" s="3"/>
      <c r="R60" s="3"/>
      <c r="S60" s="3"/>
      <c r="T60" s="3"/>
      <c r="U60" s="21"/>
    </row>
    <row r="61" spans="1:21" ht="12.75">
      <c r="A61" s="13">
        <v>56</v>
      </c>
      <c r="B61" s="33" t="s">
        <v>19</v>
      </c>
      <c r="C61" s="3">
        <f t="shared" si="13"/>
        <v>0</v>
      </c>
      <c r="D61" s="3"/>
      <c r="E61" s="3"/>
      <c r="F61" s="3"/>
      <c r="G61" s="3"/>
      <c r="H61" s="3"/>
      <c r="I61" s="3"/>
      <c r="J61" s="3"/>
      <c r="K61" s="3"/>
      <c r="L61" s="3"/>
      <c r="M61" s="3"/>
      <c r="N61" s="3"/>
      <c r="O61" s="3"/>
      <c r="P61" s="3"/>
      <c r="Q61" s="3"/>
      <c r="R61" s="3"/>
      <c r="S61" s="3"/>
      <c r="T61" s="3"/>
      <c r="U61" s="21"/>
    </row>
    <row r="62" spans="1:21" ht="30.6" customHeight="1" thickBot="1">
      <c r="A62" s="13">
        <v>57</v>
      </c>
      <c r="B62" s="34" t="s">
        <v>75</v>
      </c>
      <c r="C62" s="70">
        <f>SUM(D62:T62)</f>
        <v>203739996.41999999</v>
      </c>
      <c r="D62" s="70">
        <f>SUM(D52:D58)</f>
        <v>2542555.9799999995</v>
      </c>
      <c r="E62" s="70">
        <f t="shared" ref="E62:T62" si="14">SUM(E52:E58)</f>
        <v>8510210.3399999999</v>
      </c>
      <c r="F62" s="70">
        <f t="shared" si="14"/>
        <v>0</v>
      </c>
      <c r="G62" s="70">
        <f t="shared" si="14"/>
        <v>6718888.4900000002</v>
      </c>
      <c r="H62" s="70">
        <f t="shared" si="14"/>
        <v>4549619.0199999996</v>
      </c>
      <c r="I62" s="70">
        <f t="shared" si="14"/>
        <v>7492714.9300000006</v>
      </c>
      <c r="J62" s="70">
        <f t="shared" si="14"/>
        <v>1808878.9599999997</v>
      </c>
      <c r="K62" s="70">
        <f t="shared" si="14"/>
        <v>207653.63</v>
      </c>
      <c r="L62" s="70">
        <f t="shared" si="14"/>
        <v>8343465.7300000004</v>
      </c>
      <c r="M62" s="70">
        <f t="shared" si="14"/>
        <v>4187888.6399999997</v>
      </c>
      <c r="N62" s="70">
        <f t="shared" si="14"/>
        <v>111222862.55000001</v>
      </c>
      <c r="O62" s="70">
        <f t="shared" si="14"/>
        <v>20481677.420000002</v>
      </c>
      <c r="P62" s="70">
        <f t="shared" si="14"/>
        <v>5005754.54</v>
      </c>
      <c r="Q62" s="70">
        <f t="shared" si="14"/>
        <v>15997732.469999997</v>
      </c>
      <c r="R62" s="70">
        <f t="shared" si="14"/>
        <v>579346.32999999996</v>
      </c>
      <c r="S62" s="70">
        <f t="shared" si="14"/>
        <v>5732451.2000000002</v>
      </c>
      <c r="T62" s="70">
        <f t="shared" si="14"/>
        <v>358296.19000000006</v>
      </c>
      <c r="U62" s="21"/>
    </row>
    <row r="63" spans="1:21" ht="15.95" customHeight="1" thickTop="1">
      <c r="A63" s="13">
        <v>58</v>
      </c>
      <c r="B63" s="29" t="s">
        <v>73</v>
      </c>
      <c r="C63" s="71">
        <f>SUM(D63:T63)</f>
        <v>148248439.23000002</v>
      </c>
      <c r="D63" s="71">
        <f>SUM(D55:D58)</f>
        <v>1556630.6</v>
      </c>
      <c r="E63" s="71">
        <f t="shared" ref="E63:T63" si="15">SUM(E55:E58)</f>
        <v>6134670.6799999997</v>
      </c>
      <c r="F63" s="71">
        <f t="shared" si="15"/>
        <v>0</v>
      </c>
      <c r="G63" s="71">
        <f t="shared" si="15"/>
        <v>5436807.3599999994</v>
      </c>
      <c r="H63" s="71">
        <f t="shared" si="15"/>
        <v>3477045.8099999996</v>
      </c>
      <c r="I63" s="71">
        <f t="shared" si="15"/>
        <v>4799868.74</v>
      </c>
      <c r="J63" s="71">
        <f t="shared" si="15"/>
        <v>1281106.74</v>
      </c>
      <c r="K63" s="71">
        <f t="shared" si="15"/>
        <v>168175.15000000002</v>
      </c>
      <c r="L63" s="71">
        <f t="shared" si="15"/>
        <v>6368258.6500000004</v>
      </c>
      <c r="M63" s="71">
        <f t="shared" si="15"/>
        <v>2692309.4</v>
      </c>
      <c r="N63" s="71">
        <f t="shared" si="15"/>
        <v>82889024.060000002</v>
      </c>
      <c r="O63" s="71">
        <f t="shared" si="15"/>
        <v>15038128.939999998</v>
      </c>
      <c r="P63" s="71">
        <f t="shared" si="15"/>
        <v>3001811.9800000004</v>
      </c>
      <c r="Q63" s="71">
        <f t="shared" si="15"/>
        <v>10990623.129999999</v>
      </c>
      <c r="R63" s="71">
        <f t="shared" si="15"/>
        <v>336732.68</v>
      </c>
      <c r="S63" s="71">
        <f t="shared" si="15"/>
        <v>3831395.88</v>
      </c>
      <c r="T63" s="71">
        <f t="shared" si="15"/>
        <v>245849.43</v>
      </c>
      <c r="U63" s="21"/>
    </row>
    <row r="64" spans="1:21" ht="15.95" customHeight="1">
      <c r="A64" s="13">
        <v>59</v>
      </c>
      <c r="B64" s="35" t="s">
        <v>21</v>
      </c>
      <c r="C64" s="8">
        <f>C63/C62</f>
        <v>0.72763542669546899</v>
      </c>
      <c r="D64" s="8">
        <f>D63/D62</f>
        <v>0.6122306105527715</v>
      </c>
      <c r="E64" s="8">
        <f t="shared" ref="E64:T64" si="16">E63/E62</f>
        <v>0.72086005338382741</v>
      </c>
      <c r="F64" s="8">
        <f>IFERROR(F63/F62,0)</f>
        <v>0</v>
      </c>
      <c r="G64" s="8">
        <f t="shared" si="16"/>
        <v>0.80918255572954134</v>
      </c>
      <c r="H64" s="8">
        <f t="shared" si="16"/>
        <v>0.76424988437823083</v>
      </c>
      <c r="I64" s="8">
        <f t="shared" si="16"/>
        <v>0.64060474538833145</v>
      </c>
      <c r="J64" s="8">
        <f t="shared" si="16"/>
        <v>0.70823242921682283</v>
      </c>
      <c r="K64" s="8">
        <f t="shared" si="16"/>
        <v>0.80988302491991115</v>
      </c>
      <c r="L64" s="8">
        <f t="shared" si="16"/>
        <v>0.7632629959876398</v>
      </c>
      <c r="M64" s="8">
        <f t="shared" si="16"/>
        <v>0.64287989281395985</v>
      </c>
      <c r="N64" s="8">
        <f t="shared" si="16"/>
        <v>0.74525167002186632</v>
      </c>
      <c r="O64" s="8">
        <f t="shared" si="16"/>
        <v>0.73422350287167037</v>
      </c>
      <c r="P64" s="8">
        <f t="shared" si="16"/>
        <v>0.59967222843491652</v>
      </c>
      <c r="Q64" s="8">
        <f t="shared" si="16"/>
        <v>0.68701130929713572</v>
      </c>
      <c r="R64" s="8">
        <f t="shared" si="16"/>
        <v>0.58122864090638149</v>
      </c>
      <c r="S64" s="8">
        <f t="shared" si="16"/>
        <v>0.66836955890701688</v>
      </c>
      <c r="T64" s="8">
        <f t="shared" si="16"/>
        <v>0.68616255729652043</v>
      </c>
      <c r="U64" s="21"/>
    </row>
    <row r="65" spans="1:21" ht="85.5" customHeight="1">
      <c r="A65" s="52">
        <v>60</v>
      </c>
      <c r="B65" s="73" t="s">
        <v>79</v>
      </c>
      <c r="C65" s="73"/>
      <c r="D65" s="73"/>
      <c r="E65" s="73"/>
      <c r="F65" s="73"/>
      <c r="G65" s="73"/>
      <c r="H65" s="73"/>
      <c r="I65" s="73"/>
      <c r="J65" s="73"/>
      <c r="K65" s="73"/>
      <c r="L65" s="73"/>
      <c r="M65" s="19"/>
      <c r="N65" s="19"/>
      <c r="O65" s="19"/>
      <c r="P65" s="19"/>
      <c r="Q65" s="12"/>
      <c r="R65" s="12"/>
      <c r="S65" s="12"/>
      <c r="T65" s="12"/>
      <c r="U65" s="21"/>
    </row>
    <row r="66" spans="1:21" ht="12.75">
      <c r="A66" s="1"/>
      <c r="B66" s="22"/>
      <c r="C66" s="40"/>
      <c r="D66" s="40"/>
      <c r="E66" s="40"/>
      <c r="F66" s="3"/>
      <c r="G66" s="3"/>
      <c r="H66" s="3"/>
      <c r="I66" s="3"/>
      <c r="J66" s="3"/>
      <c r="K66" s="3"/>
      <c r="L66" s="3"/>
      <c r="M66" s="3"/>
      <c r="N66" s="3"/>
      <c r="O66" s="3"/>
      <c r="P66" s="3"/>
      <c r="Q66" s="3"/>
      <c r="R66" s="3"/>
      <c r="S66" s="3"/>
      <c r="T66" s="3"/>
      <c r="U66" s="21"/>
    </row>
    <row r="67" spans="1:21">
      <c r="A67" s="1"/>
      <c r="B67" s="5"/>
      <c r="D67" s="2"/>
      <c r="E67" s="2"/>
      <c r="F67" s="2"/>
      <c r="G67" s="2"/>
      <c r="H67" s="2"/>
      <c r="I67" s="2"/>
      <c r="J67" s="2"/>
      <c r="K67" s="2"/>
      <c r="L67" s="2"/>
      <c r="M67" s="2"/>
      <c r="N67" s="2"/>
      <c r="O67" s="2"/>
      <c r="P67" s="2"/>
      <c r="Q67" s="2"/>
      <c r="R67" s="2"/>
      <c r="S67" s="2"/>
      <c r="T67" s="2"/>
    </row>
  </sheetData>
  <mergeCells count="2">
    <mergeCell ref="A1:T1"/>
    <mergeCell ref="B65:L65"/>
  </mergeCells>
  <conditionalFormatting sqref="B42">
    <cfRule type="containsText" dxfId="1" priority="1" operator="containsText" text="false">
      <formula>NOT(ISERROR(SEARCH("false",B42)))</formula>
    </cfRule>
    <cfRule type="containsText" dxfId="0" priority="2" operator="containsText" text="true">
      <formula>NOT(ISERROR(SEARCH("true",B42)))</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2020-03-18T17:32:18Z</cp:lastPrinted>
  <dcterms:created xsi:type="dcterms:W3CDTF">2012-06-02T00:09:38Z</dcterms:created>
  <dcterms:modified xsi:type="dcterms:W3CDTF">2020-03-30T21:12:40Z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