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PTS\CRA\RDA Successor Agency\RPTTF\Fiscal Year 2020-21\2021-06-01 Distribution\DOF Reports and Supporting Documents\"/>
    </mc:Choice>
  </mc:AlternateContent>
  <xr:revisionPtr revIDLastSave="0" documentId="13_ncr:1_{46AE76C9-01BD-483A-9421-08D10B908A6F}" xr6:coauthVersionLast="46" xr6:coauthVersionMax="46" xr10:uidLastSave="{00000000-0000-0000-0000-000000000000}"/>
  <bookViews>
    <workbookView xWindow="-23148" yWindow="-108" windowWidth="23256" windowHeight="12576" xr2:uid="{B370F146-B611-48AC-8146-575A19492B67}"/>
  </bookViews>
  <sheets>
    <sheet name="ROPS Rpt Form" sheetId="1" r:id="rId1"/>
  </sheets>
  <externalReferences>
    <externalReference r:id="rId2"/>
  </externalReferences>
  <definedNames>
    <definedName name="\b">#N/A</definedName>
    <definedName name="\c">#REF!</definedName>
    <definedName name="\d">#REF!</definedName>
    <definedName name="\e">#REF!</definedName>
    <definedName name="\g">#REF!</definedName>
    <definedName name="\n">#REF!</definedName>
    <definedName name="\p">#REF!</definedName>
    <definedName name="\r">#N/A</definedName>
    <definedName name="\t">#REF!</definedName>
    <definedName name="\z">#REF!</definedName>
    <definedName name="_1">#REF!</definedName>
    <definedName name="_2">#REF!</definedName>
    <definedName name="_3">#REF!</definedName>
    <definedName name="_4">#REF!</definedName>
    <definedName name="_5">#REF!</definedName>
    <definedName name="_6">#REF!</definedName>
    <definedName name="_7">#REF!</definedName>
    <definedName name="_B">#N/A</definedName>
    <definedName name="_Fill" hidden="1">#REF!</definedName>
    <definedName name="_Key1" hidden="1">#REF!</definedName>
    <definedName name="_Order1" hidden="1">255</definedName>
    <definedName name="_PMT8">#N/A</definedName>
    <definedName name="_Sort" hidden="1">#REF!</definedName>
    <definedName name="ADDE">#N/A</definedName>
    <definedName name="ADJINC">#N/A</definedName>
    <definedName name="CASHBAL">#N/A</definedName>
    <definedName name="CHVHACT">#REF!</definedName>
    <definedName name="CTR">#N/A</definedName>
    <definedName name="D">#REF!</definedName>
    <definedName name="DD">#REF!</definedName>
    <definedName name="DEBTCAP">#N/A</definedName>
    <definedName name="DI">#REF!</definedName>
    <definedName name="DIEGUITOCT">#REF!</definedName>
    <definedName name="DOWN">#REF!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#REF!</definedName>
    <definedName name="LAB">#N/A</definedName>
    <definedName name="MAIN">#REF!</definedName>
    <definedName name="MENU1">#REF!</definedName>
    <definedName name="MENU2">#REF!</definedName>
    <definedName name="MENU3">#REF!</definedName>
    <definedName name="PAGES">#REF!</definedName>
    <definedName name="PAYMENT">#N/A</definedName>
    <definedName name="_xlnm.Print_Area" localSheetId="0">'ROPS Rpt Form'!$A$1:$T$65</definedName>
    <definedName name="_xlnm.Print_Area">#REF!</definedName>
    <definedName name="Print_Area_MI">#REF!</definedName>
    <definedName name="_xlnm.Print_Titles" localSheetId="0">'ROPS Rpt Form'!$A:$B,'ROPS Rpt Form'!$1:$5</definedName>
    <definedName name="PRNTNAM">#N/A</definedName>
    <definedName name="Q">#REF!</definedName>
    <definedName name="RMASTR">#N/A</definedName>
    <definedName name="ROPS">#REF!</definedName>
    <definedName name="SRV">'[1]60476 (B)'!$B$3:$H$42</definedName>
    <definedName name="SUPP619">#N/A</definedName>
    <definedName name="SWEETWATER">#REF!</definedName>
    <definedName name="TAXBYCITY">#REF!</definedName>
    <definedName name="UpperSD">#N/A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3" i="1" l="1"/>
  <c r="L63" i="1"/>
  <c r="D63" i="1"/>
  <c r="C61" i="1"/>
  <c r="C60" i="1"/>
  <c r="C59" i="1"/>
  <c r="C58" i="1"/>
  <c r="C57" i="1"/>
  <c r="M63" i="1"/>
  <c r="E63" i="1"/>
  <c r="C56" i="1"/>
  <c r="S63" i="1"/>
  <c r="R63" i="1"/>
  <c r="Q63" i="1"/>
  <c r="P63" i="1"/>
  <c r="O63" i="1"/>
  <c r="N63" i="1"/>
  <c r="K63" i="1"/>
  <c r="J63" i="1"/>
  <c r="I63" i="1"/>
  <c r="H63" i="1"/>
  <c r="G63" i="1"/>
  <c r="F63" i="1"/>
  <c r="C55" i="1"/>
  <c r="C54" i="1"/>
  <c r="C53" i="1"/>
  <c r="T62" i="1"/>
  <c r="S62" i="1"/>
  <c r="R62" i="1"/>
  <c r="Q62" i="1"/>
  <c r="P62" i="1"/>
  <c r="N62" i="1"/>
  <c r="M62" i="1"/>
  <c r="L62" i="1"/>
  <c r="K62" i="1"/>
  <c r="J62" i="1"/>
  <c r="I62" i="1"/>
  <c r="H62" i="1"/>
  <c r="G62" i="1"/>
  <c r="F62" i="1"/>
  <c r="E62" i="1"/>
  <c r="D62" i="1"/>
  <c r="C49" i="1"/>
  <c r="Q46" i="1"/>
  <c r="P46" i="1"/>
  <c r="H46" i="1"/>
  <c r="S45" i="1"/>
  <c r="S48" i="1" s="1"/>
  <c r="R45" i="1"/>
  <c r="R48" i="1" s="1"/>
  <c r="K45" i="1"/>
  <c r="J45" i="1"/>
  <c r="O43" i="1"/>
  <c r="N43" i="1"/>
  <c r="G43" i="1"/>
  <c r="F43" i="1"/>
  <c r="C42" i="1"/>
  <c r="T46" i="1"/>
  <c r="S46" i="1"/>
  <c r="R46" i="1"/>
  <c r="O46" i="1"/>
  <c r="N46" i="1"/>
  <c r="M46" i="1"/>
  <c r="L46" i="1"/>
  <c r="K46" i="1"/>
  <c r="G46" i="1"/>
  <c r="F46" i="1"/>
  <c r="E46" i="1"/>
  <c r="D46" i="1"/>
  <c r="S43" i="1"/>
  <c r="Q45" i="1"/>
  <c r="Q48" i="1" s="1"/>
  <c r="P45" i="1"/>
  <c r="O45" i="1"/>
  <c r="N45" i="1"/>
  <c r="M43" i="1"/>
  <c r="K43" i="1"/>
  <c r="I43" i="1"/>
  <c r="H45" i="1"/>
  <c r="H48" i="1" s="1"/>
  <c r="G45" i="1"/>
  <c r="F45" i="1"/>
  <c r="E43" i="1"/>
  <c r="C35" i="1"/>
  <c r="C32" i="1"/>
  <c r="C31" i="1"/>
  <c r="C28" i="1"/>
  <c r="C27" i="1"/>
  <c r="C24" i="1"/>
  <c r="C23" i="1"/>
  <c r="P18" i="1"/>
  <c r="H18" i="1"/>
  <c r="C17" i="1"/>
  <c r="Q18" i="1"/>
  <c r="T18" i="1"/>
  <c r="S18" i="1"/>
  <c r="R18" i="1"/>
  <c r="O18" i="1"/>
  <c r="N18" i="1"/>
  <c r="M18" i="1"/>
  <c r="L18" i="1"/>
  <c r="K18" i="1"/>
  <c r="J18" i="1"/>
  <c r="G18" i="1"/>
  <c r="F18" i="1"/>
  <c r="E18" i="1"/>
  <c r="T12" i="1"/>
  <c r="S12" i="1"/>
  <c r="L12" i="1"/>
  <c r="K12" i="1"/>
  <c r="D12" i="1"/>
  <c r="R12" i="1"/>
  <c r="Q12" i="1"/>
  <c r="P12" i="1"/>
  <c r="O12" i="1"/>
  <c r="N12" i="1"/>
  <c r="M12" i="1"/>
  <c r="J12" i="1"/>
  <c r="I12" i="1"/>
  <c r="H12" i="1"/>
  <c r="G12" i="1"/>
  <c r="F12" i="1"/>
  <c r="E12" i="1"/>
  <c r="C11" i="1"/>
  <c r="C12" i="1" s="1"/>
  <c r="C10" i="1"/>
  <c r="C9" i="1"/>
  <c r="C8" i="1"/>
  <c r="C7" i="1"/>
  <c r="P48" i="1" l="1"/>
  <c r="F64" i="1"/>
  <c r="P64" i="1"/>
  <c r="G64" i="1"/>
  <c r="Q64" i="1"/>
  <c r="H64" i="1"/>
  <c r="I64" i="1"/>
  <c r="K47" i="1"/>
  <c r="E64" i="1"/>
  <c r="K48" i="1"/>
  <c r="N64" i="1"/>
  <c r="M64" i="1"/>
  <c r="I46" i="1"/>
  <c r="I48" i="1" s="1"/>
  <c r="I47" i="1" s="1"/>
  <c r="C15" i="1"/>
  <c r="J43" i="1"/>
  <c r="R43" i="1"/>
  <c r="R47" i="1" s="1"/>
  <c r="C16" i="1"/>
  <c r="I18" i="1"/>
  <c r="S47" i="1"/>
  <c r="J46" i="1"/>
  <c r="J48" i="1" s="1"/>
  <c r="C41" i="1"/>
  <c r="C40" i="1"/>
  <c r="D43" i="1"/>
  <c r="D45" i="1"/>
  <c r="L43" i="1"/>
  <c r="L45" i="1"/>
  <c r="L48" i="1" s="1"/>
  <c r="T43" i="1"/>
  <c r="T45" i="1"/>
  <c r="T48" i="1" s="1"/>
  <c r="J64" i="1"/>
  <c r="R64" i="1"/>
  <c r="E36" i="1"/>
  <c r="E37" i="1" s="1"/>
  <c r="E38" i="1" s="1"/>
  <c r="E50" i="1" s="1"/>
  <c r="O62" i="1"/>
  <c r="C62" i="1" s="1"/>
  <c r="K64" i="1"/>
  <c r="S64" i="1"/>
  <c r="C63" i="1"/>
  <c r="G47" i="1"/>
  <c r="F48" i="1"/>
  <c r="F47" i="1" s="1"/>
  <c r="N48" i="1"/>
  <c r="N47" i="1" s="1"/>
  <c r="L64" i="1"/>
  <c r="G48" i="1"/>
  <c r="O48" i="1"/>
  <c r="O47" i="1" s="1"/>
  <c r="T64" i="1"/>
  <c r="H43" i="1"/>
  <c r="P43" i="1"/>
  <c r="C52" i="1"/>
  <c r="D64" i="1"/>
  <c r="Q43" i="1"/>
  <c r="Q47" i="1" s="1"/>
  <c r="M45" i="1"/>
  <c r="M48" i="1" s="1"/>
  <c r="M47" i="1" s="1"/>
  <c r="D18" i="1"/>
  <c r="E45" i="1"/>
  <c r="E48" i="1" s="1"/>
  <c r="E47" i="1" s="1"/>
  <c r="O64" i="1" l="1"/>
  <c r="C46" i="1"/>
  <c r="T47" i="1"/>
  <c r="L47" i="1"/>
  <c r="C64" i="1"/>
  <c r="C45" i="1"/>
  <c r="D48" i="1"/>
  <c r="C48" i="1" s="1"/>
  <c r="P47" i="1"/>
  <c r="C43" i="1"/>
  <c r="H47" i="1"/>
  <c r="J47" i="1"/>
  <c r="C18" i="1"/>
  <c r="D47" i="1" l="1"/>
  <c r="C47" i="1" s="1"/>
  <c r="F36" i="1" l="1"/>
  <c r="F37" i="1" s="1"/>
  <c r="F38" i="1" s="1"/>
  <c r="F50" i="1" s="1"/>
  <c r="C33" i="1" l="1"/>
  <c r="C25" i="1"/>
  <c r="C30" i="1"/>
  <c r="C29" i="1"/>
  <c r="J36" i="1"/>
  <c r="J37" i="1" s="1"/>
  <c r="J38" i="1" s="1"/>
  <c r="J50" i="1" s="1"/>
  <c r="C26" i="1" l="1"/>
  <c r="C34" i="1"/>
  <c r="T36" i="1" l="1"/>
  <c r="T37" i="1" s="1"/>
  <c r="T38" i="1" s="1"/>
  <c r="T50" i="1" s="1"/>
  <c r="Q36" i="1" l="1"/>
  <c r="Q37" i="1" s="1"/>
  <c r="Q38" i="1" s="1"/>
  <c r="Q50" i="1" s="1"/>
  <c r="M36" i="1" l="1"/>
  <c r="M37" i="1" s="1"/>
  <c r="M38" i="1" s="1"/>
  <c r="M50" i="1" s="1"/>
  <c r="K36" i="1" l="1"/>
  <c r="K37" i="1" s="1"/>
  <c r="K38" i="1" s="1"/>
  <c r="K50" i="1" s="1"/>
  <c r="H36" i="1" l="1"/>
  <c r="H37" i="1" s="1"/>
  <c r="H38" i="1" s="1"/>
  <c r="H50" i="1" s="1"/>
  <c r="G36" i="1" l="1"/>
  <c r="G37" i="1" s="1"/>
  <c r="G38" i="1" s="1"/>
  <c r="G50" i="1" s="1"/>
  <c r="O36" i="1" l="1"/>
  <c r="O37" i="1" s="1"/>
  <c r="O38" i="1" s="1"/>
  <c r="O50" i="1" s="1"/>
  <c r="S36" i="1" l="1"/>
  <c r="S37" i="1" s="1"/>
  <c r="S38" i="1" s="1"/>
  <c r="S50" i="1" s="1"/>
  <c r="D36" i="1" l="1"/>
  <c r="D37" i="1" l="1"/>
  <c r="D38" i="1" l="1"/>
  <c r="D50" i="1" l="1"/>
  <c r="N36" i="1" l="1"/>
  <c r="N37" i="1" s="1"/>
  <c r="N38" i="1" s="1"/>
  <c r="N50" i="1" s="1"/>
  <c r="L36" i="1"/>
  <c r="L37" i="1" s="1"/>
  <c r="L38" i="1" s="1"/>
  <c r="L50" i="1" s="1"/>
  <c r="P36" i="1"/>
  <c r="P37" i="1" s="1"/>
  <c r="P38" i="1" s="1"/>
  <c r="P50" i="1" s="1"/>
  <c r="R36" i="1"/>
  <c r="R37" i="1" s="1"/>
  <c r="R38" i="1" s="1"/>
  <c r="R50" i="1" s="1"/>
  <c r="C22" i="1" l="1"/>
  <c r="C20" i="1" l="1"/>
  <c r="C21" i="1" l="1"/>
  <c r="I36" i="1"/>
  <c r="I37" i="1" l="1"/>
  <c r="C36" i="1"/>
  <c r="I38" i="1" l="1"/>
  <c r="C37" i="1"/>
  <c r="I50" i="1" l="1"/>
  <c r="C38" i="1"/>
  <c r="C50" i="1" l="1"/>
</calcChain>
</file>

<file path=xl/sharedStrings.xml><?xml version="1.0" encoding="utf-8"?>
<sst xmlns="http://schemas.openxmlformats.org/spreadsheetml/2006/main" count="84" uniqueCount="83">
  <si>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</si>
  <si>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2021 - December 2021</t>
    </r>
  </si>
  <si>
    <r>
      <t xml:space="preserve">ROPS Redevelopment Property Tax Trust Fund (RPTTF) Allocation Cycle: </t>
    </r>
    <r>
      <rPr>
        <sz val="10"/>
        <rFont val="Arial"/>
        <family val="2"/>
      </rPr>
      <t>21-22A</t>
    </r>
  </si>
  <si>
    <t>County : San Diego</t>
  </si>
  <si>
    <t>Line #</t>
  </si>
  <si>
    <t xml:space="preserve">Title of Former Redevelopment Agency: </t>
  </si>
  <si>
    <t>Countywide Totals</t>
  </si>
  <si>
    <t xml:space="preserve"> Carlsbad RDA </t>
  </si>
  <si>
    <t xml:space="preserve"> Chula Vista RDA</t>
  </si>
  <si>
    <t>Coronado RDA</t>
  </si>
  <si>
    <t xml:space="preserve"> El Cajon RDA </t>
  </si>
  <si>
    <t xml:space="preserve"> Escondido RDA </t>
  </si>
  <si>
    <t xml:space="preserve"> Imperial Beach RDA </t>
  </si>
  <si>
    <t>La Mesa RDA</t>
  </si>
  <si>
    <t xml:space="preserve"> Lemon Grove RDA </t>
  </si>
  <si>
    <t xml:space="preserve"> National City RDA </t>
  </si>
  <si>
    <t xml:space="preserve"> Oceanside RDA</t>
  </si>
  <si>
    <t xml:space="preserve"> City of 
San Diego RDA</t>
  </si>
  <si>
    <t xml:space="preserve"> San Marcos RDA</t>
  </si>
  <si>
    <t xml:space="preserve"> Santee RDA</t>
  </si>
  <si>
    <t xml:space="preserve"> Poway RDA</t>
  </si>
  <si>
    <t xml:space="preserve"> Solana Beach RDA</t>
  </si>
  <si>
    <t xml:space="preserve"> Vista RDA </t>
  </si>
  <si>
    <t xml:space="preserve"> County of 
San Diego RDA</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</si>
  <si>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</si>
  <si>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</si>
  <si>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</si>
  <si>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</si>
  <si>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</si>
  <si>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</si>
  <si>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</si>
  <si>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</si>
  <si>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</si>
  <si>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</si>
  <si>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</si>
  <si>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38.</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</si>
  <si>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</si>
  <si>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</si>
  <si>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</si>
  <si>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</si>
  <si>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</si>
  <si>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</si>
  <si>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</si>
  <si>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K-12 School Passthrough Payments - (H&amp;S Code 33401)</t>
  </si>
  <si>
    <t>K-12 School Passthrough Payments - (H&amp;S Code 33676)</t>
  </si>
  <si>
    <t>Community College Passthrough Payments - Tax Portion</t>
  </si>
  <si>
    <t>Community College Passthrough Payments - Facilities Portion</t>
  </si>
  <si>
    <t>Community College Passthrough Payments - (H&amp;S Code 33401)</t>
  </si>
  <si>
    <t>Community College Passthrough Payments - (H&amp;S Code 33676)</t>
  </si>
  <si>
    <t>County Office of Education - Tax Portion</t>
  </si>
  <si>
    <t>County Office of Education - Facilities Portion</t>
  </si>
  <si>
    <t>County Office of Education - (H&amp;S Code 33401)</t>
  </si>
  <si>
    <t>County Office of Education - (H&amp;S Code 33676)</t>
  </si>
  <si>
    <t>Educational Revenue Augmentation Fund (ERAF)</t>
  </si>
  <si>
    <t>Total Passthrough Distributions (sum of lines 15:30)</t>
  </si>
  <si>
    <t>Total Administrative and Passthrough Distributions (sum of lines 13 and 31)</t>
  </si>
  <si>
    <t>Total RPTTF Balance Available to Fund Successor Agency (SA) Enforceable Obligations (EOs)  (line 6 - 32)</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</si>
  <si>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</si>
  <si>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</si>
  <si>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</si>
  <si>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</si>
  <si>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35:37)</t>
  </si>
  <si>
    <t>CAC Distributed ROPS RPTTF</t>
  </si>
  <si>
    <t xml:space="preserve">Admin EOs </t>
  </si>
  <si>
    <t xml:space="preserve">    Insufficient RPTTF available to fund Finance Approved items in "A" ROPS (line 38 minus 43)</t>
  </si>
  <si>
    <t>Total CAC Distributed RPTTF for SA EOs (sum of lines 40 plus 41)</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</si>
  <si>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</si>
  <si>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33 minus 43 minus 44)</t>
  </si>
  <si>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</si>
  <si>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</si>
  <si>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</si>
  <si>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</si>
  <si>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</si>
  <si>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</si>
  <si>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</si>
  <si>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54:56)</t>
  </si>
  <si>
    <t>ERAF - K-12</t>
  </si>
  <si>
    <t>ERAF - Community Colleges</t>
  </si>
  <si>
    <t>ERAF - County Offices of Education</t>
  </si>
  <si>
    <r>
      <t xml:space="preserve">Total RPTTF Distributions to ATEs (sum of lines 47:53) - </t>
    </r>
    <r>
      <rPr>
        <sz val="10"/>
        <rFont val="Arial"/>
        <family val="2"/>
      </rPr>
      <t>Total residual distributions must equal the total residual balance as shown on line 45.</t>
    </r>
  </si>
  <si>
    <t>Total Residual Distributions to K-14 Schools (sum of lines 50:53):</t>
  </si>
  <si>
    <t>Percentage of Residual Distributions to K-14 Schools</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</si>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</sst>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6" formatCode="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b/>
      <sz val="10"/>
      <name val="Arial"/>
      <family val="2"/>
    </font>
    <font>
      <sz val="10"/>
      <color theme="1"/>
      <name val="Arial"/>
      <family val="2"/>
    </font>
    <font>
      <sz val="10"/>
      <color rgb="FFC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60">
    <xf numFmtId="0" fontId="0" fillId="0" borderId="0" xfId="0"/>
    <xf numFmtId="0" fontId="2" fillId="0" borderId="0" xfId="0" applyFont="1"/>
    <xf numFmtId="0" fontId="5" fillId="0" borderId="0" xfId="0" applyFont="1"/>
    <xf numFmtId="0" fontId="5" fillId="0" borderId="0" xfId="0" applyFont="1" applyAlignment="1">
      <alignment horizontal="center"/>
    </xf>
    <xf numFmtId="0" fontId="5" fillId="0" borderId="1" xfId="0" applyFont="1" applyBorder="1"/>
    <xf numFmtId="0" fontId="2" fillId="0" borderId="0" xfId="0" applyFont="1" applyAlignment="1">
      <alignment horizontal="center"/>
    </xf>
    <xf numFmtId="0" fontId="2" fillId="0" borderId="0" xfId="0" applyFont="1" applyAlignment="1">
      <alignment horizontal="center" wrapText="1"/>
    </xf>
    <xf numFmtId="0" fontId="2" fillId="2" borderId="0" xfId="0" applyFont="1" applyFill="1"/>
    <xf numFmtId="0" fontId="5" fillId="3" borderId="2" xfId="0" applyFont="1" applyFill="1" applyBorder="1"/>
    <xf numFmtId="0" fontId="2" fillId="0" borderId="0" xfId="0" applyFont="1" applyAlignment="1">
      <alignment horizontal="left" indent="2"/>
    </xf>
    <xf numFmtId="41" fontId="2" fillId="0" borderId="0" xfId="0" applyNumberFormat="1" applyFont="1"/>
    <xf numFmtId="37" fontId="2" fillId="0" borderId="0" xfId="2" applyNumberFormat="1" applyFont="1"/>
    <xf numFmtId="164" fontId="6" fillId="0" borderId="0" xfId="1" applyNumberFormat="1" applyFont="1"/>
    <xf numFmtId="164" fontId="6" fillId="0" borderId="0" xfId="0" applyNumberFormat="1" applyFont="1"/>
    <xf numFmtId="0" fontId="5" fillId="3" borderId="3" xfId="0" applyFont="1" applyFill="1" applyBorder="1"/>
    <xf numFmtId="0" fontId="5" fillId="4" borderId="2" xfId="0" applyFont="1" applyFill="1" applyBorder="1" applyAlignment="1">
      <alignment horizontal="left"/>
    </xf>
    <xf numFmtId="0" fontId="5" fillId="0" borderId="4" xfId="0" applyFont="1" applyBorder="1"/>
    <xf numFmtId="41" fontId="5" fillId="0" borderId="4" xfId="0" applyNumberFormat="1" applyFont="1" applyBorder="1" applyAlignment="1">
      <alignment wrapText="1"/>
    </xf>
    <xf numFmtId="41" fontId="5" fillId="0" borderId="0" xfId="0" applyNumberFormat="1" applyFont="1"/>
    <xf numFmtId="0" fontId="2" fillId="0" borderId="0" xfId="0" applyFont="1" applyAlignment="1">
      <alignment horizontal="left" wrapText="1" indent="2"/>
    </xf>
    <xf numFmtId="0" fontId="2" fillId="5" borderId="2" xfId="0" applyFont="1" applyFill="1" applyBorder="1" applyAlignment="1">
      <alignment horizontal="left"/>
    </xf>
    <xf numFmtId="0" fontId="5" fillId="0" borderId="0" xfId="0" applyFont="1" applyAlignment="1">
      <alignment wrapText="1"/>
    </xf>
    <xf numFmtId="0" fontId="2" fillId="6" borderId="0" xfId="0" applyFont="1" applyFill="1" applyAlignment="1">
      <alignment horizontal="left" indent="2"/>
    </xf>
    <xf numFmtId="0" fontId="2" fillId="4" borderId="3" xfId="1" applyNumberFormat="1" applyFont="1" applyFill="1" applyBorder="1" applyAlignment="1"/>
    <xf numFmtId="0" fontId="5" fillId="7" borderId="2" xfId="0" applyFont="1" applyFill="1" applyBorder="1" applyAlignment="1">
      <alignment horizontal="left" wrapText="1"/>
    </xf>
    <xf numFmtId="0" fontId="2" fillId="8" borderId="2" xfId="0" applyFont="1" applyFill="1" applyBorder="1" applyAlignment="1">
      <alignment horizontal="left" wrapText="1"/>
    </xf>
    <xf numFmtId="0" fontId="2" fillId="9" borderId="2" xfId="0" applyFont="1" applyFill="1" applyBorder="1" applyAlignment="1">
      <alignment wrapText="1"/>
    </xf>
    <xf numFmtId="0" fontId="5" fillId="7" borderId="3" xfId="1" applyNumberFormat="1" applyFont="1" applyFill="1" applyBorder="1" applyAlignment="1"/>
    <xf numFmtId="0" fontId="2" fillId="5" borderId="0" xfId="0" applyFont="1" applyFill="1" applyAlignment="1">
      <alignment vertical="center" wrapText="1"/>
    </xf>
    <xf numFmtId="41" fontId="5" fillId="5" borderId="1" xfId="1" applyNumberFormat="1" applyFont="1" applyFill="1" applyBorder="1" applyAlignment="1"/>
    <xf numFmtId="0" fontId="5" fillId="10" borderId="2" xfId="0" applyFont="1" applyFill="1" applyBorder="1" applyAlignment="1">
      <alignment wrapText="1"/>
    </xf>
    <xf numFmtId="0" fontId="2" fillId="0" borderId="0" xfId="0" applyFont="1" applyAlignment="1">
      <alignment horizontal="left" indent="4"/>
    </xf>
    <xf numFmtId="0" fontId="5" fillId="10" borderId="3" xfId="1" applyNumberFormat="1" applyFont="1" applyFill="1" applyBorder="1" applyAlignment="1">
      <alignment wrapText="1"/>
    </xf>
    <xf numFmtId="166" fontId="2" fillId="11" borderId="2" xfId="1" applyNumberFormat="1" applyFont="1" applyFill="1" applyBorder="1" applyAlignment="1"/>
    <xf numFmtId="0" fontId="2" fillId="0" borderId="0" xfId="0" applyFont="1" applyAlignment="1">
      <alignment horizontal="center" vertical="center"/>
    </xf>
    <xf numFmtId="0" fontId="7" fillId="0" borderId="0" xfId="0" applyFont="1" applyAlignment="1">
      <alignment vertical="top" wrapText="1"/>
    </xf>
    <xf numFmtId="0" fontId="2" fillId="0" borderId="0" xfId="0" applyFont="1" applyAlignment="1">
      <alignment wrapText="1"/>
    </xf>
    <xf numFmtId="41" fontId="4" fillId="0" borderId="0" xfId="0" applyNumberFormat="1" applyFont="1"/>
    <xf numFmtId="41" fontId="2" fillId="0" borderId="0" xfId="1" applyNumberFormat="1" applyFont="1" applyFill="1" applyBorder="1" applyAlignment="1"/>
    <xf numFmtId="0" fontId="2" fillId="0" borderId="0" xfId="0" applyFont="1" applyAlignment="1">
      <alignment horizontal="center" wrapText="1"/>
    </xf>
    <xf numFmtId="0" fontId="5" fillId="0" borderId="0" xfId="0" applyFont="1" applyAlignment="1">
      <alignment horizontal="left"/>
    </xf>
    <xf numFmtId="0" fontId="7" fillId="0" borderId="0" xfId="0" applyFont="1" applyAlignment="1">
      <alignment horizontal="left" vertical="top" wrapText="1"/>
    </xf>
    <xf numFmtId="41" fontId="5" fillId="3" borderId="3" xfId="0" applyNumberFormat="1" applyFont="1" applyFill="1" applyBorder="1"/>
    <xf numFmtId="41" fontId="5" fillId="4" borderId="2" xfId="1" applyNumberFormat="1" applyFont="1" applyFill="1" applyBorder="1" applyAlignment="1"/>
    <xf numFmtId="41" fontId="5" fillId="0" borderId="4" xfId="0" applyNumberFormat="1" applyFont="1" applyBorder="1"/>
    <xf numFmtId="41" fontId="2" fillId="5" borderId="2" xfId="1" applyNumberFormat="1" applyFont="1" applyFill="1" applyBorder="1" applyAlignment="1"/>
    <xf numFmtId="41" fontId="5" fillId="0" borderId="0" xfId="0" applyNumberFormat="1" applyFont="1" applyAlignment="1">
      <alignment wrapText="1"/>
    </xf>
    <xf numFmtId="41" fontId="6" fillId="0" borderId="0" xfId="0" applyNumberFormat="1" applyFont="1"/>
    <xf numFmtId="41" fontId="2" fillId="6" borderId="0" xfId="1" applyNumberFormat="1" applyFont="1" applyFill="1" applyBorder="1" applyAlignment="1"/>
    <xf numFmtId="41" fontId="6" fillId="6" borderId="0" xfId="0" applyNumberFormat="1" applyFont="1" applyFill="1"/>
    <xf numFmtId="41" fontId="5" fillId="4" borderId="3" xfId="1" applyNumberFormat="1" applyFont="1" applyFill="1" applyBorder="1" applyAlignment="1"/>
    <xf numFmtId="41" fontId="5" fillId="7" borderId="2" xfId="1" applyNumberFormat="1" applyFont="1" applyFill="1" applyBorder="1" applyAlignment="1"/>
    <xf numFmtId="41" fontId="2" fillId="0" borderId="0" xfId="0" applyNumberFormat="1" applyFont="1" applyAlignment="1">
      <alignment horizontal="left" wrapText="1"/>
    </xf>
    <xf numFmtId="41" fontId="2" fillId="8" borderId="2" xfId="1" applyNumberFormat="1" applyFont="1" applyFill="1" applyBorder="1" applyAlignment="1"/>
    <xf numFmtId="41" fontId="5" fillId="9" borderId="2" xfId="1" applyNumberFormat="1" applyFont="1" applyFill="1" applyBorder="1" applyAlignment="1"/>
    <xf numFmtId="41" fontId="2" fillId="9" borderId="2" xfId="0" applyNumberFormat="1" applyFont="1" applyFill="1" applyBorder="1"/>
    <xf numFmtId="41" fontId="5" fillId="7" borderId="3" xfId="1" applyNumberFormat="1" applyFont="1" applyFill="1" applyBorder="1" applyAlignment="1"/>
    <xf numFmtId="41" fontId="5" fillId="10" borderId="2" xfId="1" applyNumberFormat="1" applyFont="1" applyFill="1" applyBorder="1" applyAlignment="1"/>
    <xf numFmtId="41" fontId="5" fillId="10" borderId="3" xfId="1" applyNumberFormat="1" applyFont="1" applyFill="1" applyBorder="1" applyAlignment="1"/>
    <xf numFmtId="41" fontId="2" fillId="11" borderId="0" xfId="1" applyNumberFormat="1" applyFont="1" applyFill="1" applyBorder="1" applyAlignment="1"/>
  </cellXfs>
  <cellStyles count="3">
    <cellStyle name="Comma" xfId="1" builtinId="3"/>
    <cellStyle name="Normal" xfId="0" builtinId="0"/>
    <cellStyle name="Normal 10 2" xfId="2" xr:uid="{1BC22A7B-314A-4B03-AF95-BFA99E23D7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0F50-922F-44E5-94A8-F6D30A2FF835}">
  <sheetPr>
    <tabColor rgb="FF00B050"/>
  </sheetPr>
  <dimension ref="A1:U66"/>
  <sheetViews>
    <sheetView tabSelected="1" view="pageBreakPreview" zoomScale="80" zoomScaleNormal="70" zoomScaleSheetLayoutView="80" workbookViewId="0">
      <pane xSplit="2" ySplit="10" topLeftCell="C11" activePane="bottomRight" state="frozen"/>
      <selection sqref="A1:I1"/>
      <selection pane="topRight" sqref="A1:I1"/>
      <selection pane="bottomLeft" sqref="A1:I1"/>
      <selection pane="bottomRight" sqref="A1:T1"/>
    </sheetView>
  </sheetViews>
  <sheetFormatPr defaultColWidth="9.1796875" defaultRowHeight="13" x14ac:dyDescent="0.3"/>
  <cols>
    <col min="1" max="1" width="7.26953125" style="5" customWidth="1"/>
    <col min="2" max="2" width="102.1796875" style="1" customWidth="1"/>
    <col min="3" max="3" width="23.7265625" style="18" customWidth="1"/>
    <col min="4" max="20" width="19.7265625" style="10" customWidth="1"/>
    <col min="21" max="21" width="3.7265625" style="1" customWidth="1"/>
    <col min="22" max="261" width="9.1796875" style="1"/>
    <col min="262" max="262" width="7.26953125" style="1" customWidth="1"/>
    <col min="263" max="263" width="97.81640625" style="1" customWidth="1"/>
    <col min="264" max="269" width="18.7265625" style="1" customWidth="1"/>
    <col min="270" max="517" width="9.1796875" style="1"/>
    <col min="518" max="518" width="7.26953125" style="1" customWidth="1"/>
    <col min="519" max="519" width="97.81640625" style="1" customWidth="1"/>
    <col min="520" max="525" width="18.7265625" style="1" customWidth="1"/>
    <col min="526" max="773" width="9.1796875" style="1"/>
    <col min="774" max="774" width="7.26953125" style="1" customWidth="1"/>
    <col min="775" max="775" width="97.81640625" style="1" customWidth="1"/>
    <col min="776" max="781" width="18.7265625" style="1" customWidth="1"/>
    <col min="782" max="1029" width="9.1796875" style="1"/>
    <col min="1030" max="1030" width="7.26953125" style="1" customWidth="1"/>
    <col min="1031" max="1031" width="97.81640625" style="1" customWidth="1"/>
    <col min="1032" max="1037" width="18.7265625" style="1" customWidth="1"/>
    <col min="1038" max="1285" width="9.1796875" style="1"/>
    <col min="1286" max="1286" width="7.26953125" style="1" customWidth="1"/>
    <col min="1287" max="1287" width="97.81640625" style="1" customWidth="1"/>
    <col min="1288" max="1293" width="18.7265625" style="1" customWidth="1"/>
    <col min="1294" max="1541" width="9.1796875" style="1"/>
    <col min="1542" max="1542" width="7.26953125" style="1" customWidth="1"/>
    <col min="1543" max="1543" width="97.81640625" style="1" customWidth="1"/>
    <col min="1544" max="1549" width="18.7265625" style="1" customWidth="1"/>
    <col min="1550" max="1797" width="9.1796875" style="1"/>
    <col min="1798" max="1798" width="7.26953125" style="1" customWidth="1"/>
    <col min="1799" max="1799" width="97.81640625" style="1" customWidth="1"/>
    <col min="1800" max="1805" width="18.7265625" style="1" customWidth="1"/>
    <col min="1806" max="2053" width="9.1796875" style="1"/>
    <col min="2054" max="2054" width="7.26953125" style="1" customWidth="1"/>
    <col min="2055" max="2055" width="97.81640625" style="1" customWidth="1"/>
    <col min="2056" max="2061" width="18.7265625" style="1" customWidth="1"/>
    <col min="2062" max="2309" width="9.1796875" style="1"/>
    <col min="2310" max="2310" width="7.26953125" style="1" customWidth="1"/>
    <col min="2311" max="2311" width="97.81640625" style="1" customWidth="1"/>
    <col min="2312" max="2317" width="18.7265625" style="1" customWidth="1"/>
    <col min="2318" max="2565" width="9.1796875" style="1"/>
    <col min="2566" max="2566" width="7.26953125" style="1" customWidth="1"/>
    <col min="2567" max="2567" width="97.81640625" style="1" customWidth="1"/>
    <col min="2568" max="2573" width="18.7265625" style="1" customWidth="1"/>
    <col min="2574" max="2821" width="9.1796875" style="1"/>
    <col min="2822" max="2822" width="7.26953125" style="1" customWidth="1"/>
    <col min="2823" max="2823" width="97.81640625" style="1" customWidth="1"/>
    <col min="2824" max="2829" width="18.7265625" style="1" customWidth="1"/>
    <col min="2830" max="3077" width="9.1796875" style="1"/>
    <col min="3078" max="3078" width="7.26953125" style="1" customWidth="1"/>
    <col min="3079" max="3079" width="97.81640625" style="1" customWidth="1"/>
    <col min="3080" max="3085" width="18.7265625" style="1" customWidth="1"/>
    <col min="3086" max="3333" width="9.1796875" style="1"/>
    <col min="3334" max="3334" width="7.26953125" style="1" customWidth="1"/>
    <col min="3335" max="3335" width="97.81640625" style="1" customWidth="1"/>
    <col min="3336" max="3341" width="18.7265625" style="1" customWidth="1"/>
    <col min="3342" max="3589" width="9.1796875" style="1"/>
    <col min="3590" max="3590" width="7.26953125" style="1" customWidth="1"/>
    <col min="3591" max="3591" width="97.81640625" style="1" customWidth="1"/>
    <col min="3592" max="3597" width="18.7265625" style="1" customWidth="1"/>
    <col min="3598" max="3845" width="9.1796875" style="1"/>
    <col min="3846" max="3846" width="7.26953125" style="1" customWidth="1"/>
    <col min="3847" max="3847" width="97.81640625" style="1" customWidth="1"/>
    <col min="3848" max="3853" width="18.7265625" style="1" customWidth="1"/>
    <col min="3854" max="4101" width="9.1796875" style="1"/>
    <col min="4102" max="4102" width="7.26953125" style="1" customWidth="1"/>
    <col min="4103" max="4103" width="97.81640625" style="1" customWidth="1"/>
    <col min="4104" max="4109" width="18.7265625" style="1" customWidth="1"/>
    <col min="4110" max="4357" width="9.1796875" style="1"/>
    <col min="4358" max="4358" width="7.26953125" style="1" customWidth="1"/>
    <col min="4359" max="4359" width="97.81640625" style="1" customWidth="1"/>
    <col min="4360" max="4365" width="18.7265625" style="1" customWidth="1"/>
    <col min="4366" max="4613" width="9.1796875" style="1"/>
    <col min="4614" max="4614" width="7.26953125" style="1" customWidth="1"/>
    <col min="4615" max="4615" width="97.81640625" style="1" customWidth="1"/>
    <col min="4616" max="4621" width="18.7265625" style="1" customWidth="1"/>
    <col min="4622" max="4869" width="9.1796875" style="1"/>
    <col min="4870" max="4870" width="7.26953125" style="1" customWidth="1"/>
    <col min="4871" max="4871" width="97.81640625" style="1" customWidth="1"/>
    <col min="4872" max="4877" width="18.7265625" style="1" customWidth="1"/>
    <col min="4878" max="5125" width="9.1796875" style="1"/>
    <col min="5126" max="5126" width="7.26953125" style="1" customWidth="1"/>
    <col min="5127" max="5127" width="97.81640625" style="1" customWidth="1"/>
    <col min="5128" max="5133" width="18.7265625" style="1" customWidth="1"/>
    <col min="5134" max="5381" width="9.1796875" style="1"/>
    <col min="5382" max="5382" width="7.26953125" style="1" customWidth="1"/>
    <col min="5383" max="5383" width="97.81640625" style="1" customWidth="1"/>
    <col min="5384" max="5389" width="18.7265625" style="1" customWidth="1"/>
    <col min="5390" max="5637" width="9.1796875" style="1"/>
    <col min="5638" max="5638" width="7.26953125" style="1" customWidth="1"/>
    <col min="5639" max="5639" width="97.81640625" style="1" customWidth="1"/>
    <col min="5640" max="5645" width="18.7265625" style="1" customWidth="1"/>
    <col min="5646" max="5893" width="9.1796875" style="1"/>
    <col min="5894" max="5894" width="7.26953125" style="1" customWidth="1"/>
    <col min="5895" max="5895" width="97.81640625" style="1" customWidth="1"/>
    <col min="5896" max="5901" width="18.7265625" style="1" customWidth="1"/>
    <col min="5902" max="6149" width="9.1796875" style="1"/>
    <col min="6150" max="6150" width="7.26953125" style="1" customWidth="1"/>
    <col min="6151" max="6151" width="97.81640625" style="1" customWidth="1"/>
    <col min="6152" max="6157" width="18.7265625" style="1" customWidth="1"/>
    <col min="6158" max="6405" width="9.1796875" style="1"/>
    <col min="6406" max="6406" width="7.26953125" style="1" customWidth="1"/>
    <col min="6407" max="6407" width="97.81640625" style="1" customWidth="1"/>
    <col min="6408" max="6413" width="18.7265625" style="1" customWidth="1"/>
    <col min="6414" max="6661" width="9.1796875" style="1"/>
    <col min="6662" max="6662" width="7.26953125" style="1" customWidth="1"/>
    <col min="6663" max="6663" width="97.81640625" style="1" customWidth="1"/>
    <col min="6664" max="6669" width="18.7265625" style="1" customWidth="1"/>
    <col min="6670" max="6917" width="9.1796875" style="1"/>
    <col min="6918" max="6918" width="7.26953125" style="1" customWidth="1"/>
    <col min="6919" max="6919" width="97.81640625" style="1" customWidth="1"/>
    <col min="6920" max="6925" width="18.7265625" style="1" customWidth="1"/>
    <col min="6926" max="7173" width="9.1796875" style="1"/>
    <col min="7174" max="7174" width="7.26953125" style="1" customWidth="1"/>
    <col min="7175" max="7175" width="97.81640625" style="1" customWidth="1"/>
    <col min="7176" max="7181" width="18.7265625" style="1" customWidth="1"/>
    <col min="7182" max="7429" width="9.1796875" style="1"/>
    <col min="7430" max="7430" width="7.26953125" style="1" customWidth="1"/>
    <col min="7431" max="7431" width="97.81640625" style="1" customWidth="1"/>
    <col min="7432" max="7437" width="18.7265625" style="1" customWidth="1"/>
    <col min="7438" max="7685" width="9.1796875" style="1"/>
    <col min="7686" max="7686" width="7.26953125" style="1" customWidth="1"/>
    <col min="7687" max="7687" width="97.81640625" style="1" customWidth="1"/>
    <col min="7688" max="7693" width="18.7265625" style="1" customWidth="1"/>
    <col min="7694" max="7941" width="9.1796875" style="1"/>
    <col min="7942" max="7942" width="7.26953125" style="1" customWidth="1"/>
    <col min="7943" max="7943" width="97.81640625" style="1" customWidth="1"/>
    <col min="7944" max="7949" width="18.7265625" style="1" customWidth="1"/>
    <col min="7950" max="8197" width="9.1796875" style="1"/>
    <col min="8198" max="8198" width="7.26953125" style="1" customWidth="1"/>
    <col min="8199" max="8199" width="97.81640625" style="1" customWidth="1"/>
    <col min="8200" max="8205" width="18.7265625" style="1" customWidth="1"/>
    <col min="8206" max="8453" width="9.1796875" style="1"/>
    <col min="8454" max="8454" width="7.26953125" style="1" customWidth="1"/>
    <col min="8455" max="8455" width="97.81640625" style="1" customWidth="1"/>
    <col min="8456" max="8461" width="18.7265625" style="1" customWidth="1"/>
    <col min="8462" max="8709" width="9.1796875" style="1"/>
    <col min="8710" max="8710" width="7.26953125" style="1" customWidth="1"/>
    <col min="8711" max="8711" width="97.81640625" style="1" customWidth="1"/>
    <col min="8712" max="8717" width="18.7265625" style="1" customWidth="1"/>
    <col min="8718" max="8965" width="9.1796875" style="1"/>
    <col min="8966" max="8966" width="7.26953125" style="1" customWidth="1"/>
    <col min="8967" max="8967" width="97.81640625" style="1" customWidth="1"/>
    <col min="8968" max="8973" width="18.7265625" style="1" customWidth="1"/>
    <col min="8974" max="9221" width="9.1796875" style="1"/>
    <col min="9222" max="9222" width="7.26953125" style="1" customWidth="1"/>
    <col min="9223" max="9223" width="97.81640625" style="1" customWidth="1"/>
    <col min="9224" max="9229" width="18.7265625" style="1" customWidth="1"/>
    <col min="9230" max="9477" width="9.1796875" style="1"/>
    <col min="9478" max="9478" width="7.26953125" style="1" customWidth="1"/>
    <col min="9479" max="9479" width="97.81640625" style="1" customWidth="1"/>
    <col min="9480" max="9485" width="18.7265625" style="1" customWidth="1"/>
    <col min="9486" max="9733" width="9.1796875" style="1"/>
    <col min="9734" max="9734" width="7.26953125" style="1" customWidth="1"/>
    <col min="9735" max="9735" width="97.81640625" style="1" customWidth="1"/>
    <col min="9736" max="9741" width="18.7265625" style="1" customWidth="1"/>
    <col min="9742" max="9989" width="9.1796875" style="1"/>
    <col min="9990" max="9990" width="7.26953125" style="1" customWidth="1"/>
    <col min="9991" max="9991" width="97.81640625" style="1" customWidth="1"/>
    <col min="9992" max="9997" width="18.7265625" style="1" customWidth="1"/>
    <col min="9998" max="10245" width="9.1796875" style="1"/>
    <col min="10246" max="10246" width="7.26953125" style="1" customWidth="1"/>
    <col min="10247" max="10247" width="97.81640625" style="1" customWidth="1"/>
    <col min="10248" max="10253" width="18.7265625" style="1" customWidth="1"/>
    <col min="10254" max="10501" width="9.1796875" style="1"/>
    <col min="10502" max="10502" width="7.26953125" style="1" customWidth="1"/>
    <col min="10503" max="10503" width="97.81640625" style="1" customWidth="1"/>
    <col min="10504" max="10509" width="18.7265625" style="1" customWidth="1"/>
    <col min="10510" max="10757" width="9.1796875" style="1"/>
    <col min="10758" max="10758" width="7.26953125" style="1" customWidth="1"/>
    <col min="10759" max="10759" width="97.81640625" style="1" customWidth="1"/>
    <col min="10760" max="10765" width="18.7265625" style="1" customWidth="1"/>
    <col min="10766" max="11013" width="9.1796875" style="1"/>
    <col min="11014" max="11014" width="7.26953125" style="1" customWidth="1"/>
    <col min="11015" max="11015" width="97.81640625" style="1" customWidth="1"/>
    <col min="11016" max="11021" width="18.7265625" style="1" customWidth="1"/>
    <col min="11022" max="11269" width="9.1796875" style="1"/>
    <col min="11270" max="11270" width="7.26953125" style="1" customWidth="1"/>
    <col min="11271" max="11271" width="97.81640625" style="1" customWidth="1"/>
    <col min="11272" max="11277" width="18.7265625" style="1" customWidth="1"/>
    <col min="11278" max="11525" width="9.1796875" style="1"/>
    <col min="11526" max="11526" width="7.26953125" style="1" customWidth="1"/>
    <col min="11527" max="11527" width="97.81640625" style="1" customWidth="1"/>
    <col min="11528" max="11533" width="18.7265625" style="1" customWidth="1"/>
    <col min="11534" max="11781" width="9.1796875" style="1"/>
    <col min="11782" max="11782" width="7.26953125" style="1" customWidth="1"/>
    <col min="11783" max="11783" width="97.81640625" style="1" customWidth="1"/>
    <col min="11784" max="11789" width="18.7265625" style="1" customWidth="1"/>
    <col min="11790" max="12037" width="9.1796875" style="1"/>
    <col min="12038" max="12038" width="7.26953125" style="1" customWidth="1"/>
    <col min="12039" max="12039" width="97.81640625" style="1" customWidth="1"/>
    <col min="12040" max="12045" width="18.7265625" style="1" customWidth="1"/>
    <col min="12046" max="12293" width="9.1796875" style="1"/>
    <col min="12294" max="12294" width="7.26953125" style="1" customWidth="1"/>
    <col min="12295" max="12295" width="97.81640625" style="1" customWidth="1"/>
    <col min="12296" max="12301" width="18.7265625" style="1" customWidth="1"/>
    <col min="12302" max="12549" width="9.1796875" style="1"/>
    <col min="12550" max="12550" width="7.26953125" style="1" customWidth="1"/>
    <col min="12551" max="12551" width="97.81640625" style="1" customWidth="1"/>
    <col min="12552" max="12557" width="18.7265625" style="1" customWidth="1"/>
    <col min="12558" max="12805" width="9.1796875" style="1"/>
    <col min="12806" max="12806" width="7.26953125" style="1" customWidth="1"/>
    <col min="12807" max="12807" width="97.81640625" style="1" customWidth="1"/>
    <col min="12808" max="12813" width="18.7265625" style="1" customWidth="1"/>
    <col min="12814" max="13061" width="9.1796875" style="1"/>
    <col min="13062" max="13062" width="7.26953125" style="1" customWidth="1"/>
    <col min="13063" max="13063" width="97.81640625" style="1" customWidth="1"/>
    <col min="13064" max="13069" width="18.7265625" style="1" customWidth="1"/>
    <col min="13070" max="13317" width="9.1796875" style="1"/>
    <col min="13318" max="13318" width="7.26953125" style="1" customWidth="1"/>
    <col min="13319" max="13319" width="97.81640625" style="1" customWidth="1"/>
    <col min="13320" max="13325" width="18.7265625" style="1" customWidth="1"/>
    <col min="13326" max="13573" width="9.1796875" style="1"/>
    <col min="13574" max="13574" width="7.26953125" style="1" customWidth="1"/>
    <col min="13575" max="13575" width="97.81640625" style="1" customWidth="1"/>
    <col min="13576" max="13581" width="18.7265625" style="1" customWidth="1"/>
    <col min="13582" max="13829" width="9.1796875" style="1"/>
    <col min="13830" max="13830" width="7.26953125" style="1" customWidth="1"/>
    <col min="13831" max="13831" width="97.81640625" style="1" customWidth="1"/>
    <col min="13832" max="13837" width="18.7265625" style="1" customWidth="1"/>
    <col min="13838" max="14085" width="9.1796875" style="1"/>
    <col min="14086" max="14086" width="7.26953125" style="1" customWidth="1"/>
    <col min="14087" max="14087" width="97.81640625" style="1" customWidth="1"/>
    <col min="14088" max="14093" width="18.7265625" style="1" customWidth="1"/>
    <col min="14094" max="14341" width="9.1796875" style="1"/>
    <col min="14342" max="14342" width="7.26953125" style="1" customWidth="1"/>
    <col min="14343" max="14343" width="97.81640625" style="1" customWidth="1"/>
    <col min="14344" max="14349" width="18.7265625" style="1" customWidth="1"/>
    <col min="14350" max="14597" width="9.1796875" style="1"/>
    <col min="14598" max="14598" width="7.26953125" style="1" customWidth="1"/>
    <col min="14599" max="14599" width="97.81640625" style="1" customWidth="1"/>
    <col min="14600" max="14605" width="18.7265625" style="1" customWidth="1"/>
    <col min="14606" max="14853" width="9.1796875" style="1"/>
    <col min="14854" max="14854" width="7.26953125" style="1" customWidth="1"/>
    <col min="14855" max="14855" width="97.81640625" style="1" customWidth="1"/>
    <col min="14856" max="14861" width="18.7265625" style="1" customWidth="1"/>
    <col min="14862" max="15109" width="9.1796875" style="1"/>
    <col min="15110" max="15110" width="7.26953125" style="1" customWidth="1"/>
    <col min="15111" max="15111" width="97.81640625" style="1" customWidth="1"/>
    <col min="15112" max="15117" width="18.7265625" style="1" customWidth="1"/>
    <col min="15118" max="15365" width="9.1796875" style="1"/>
    <col min="15366" max="15366" width="7.26953125" style="1" customWidth="1"/>
    <col min="15367" max="15367" width="97.81640625" style="1" customWidth="1"/>
    <col min="15368" max="15373" width="18.7265625" style="1" customWidth="1"/>
    <col min="15374" max="15621" width="9.1796875" style="1"/>
    <col min="15622" max="15622" width="7.26953125" style="1" customWidth="1"/>
    <col min="15623" max="15623" width="97.81640625" style="1" customWidth="1"/>
    <col min="15624" max="15629" width="18.7265625" style="1" customWidth="1"/>
    <col min="15630" max="15877" width="9.1796875" style="1"/>
    <col min="15878" max="15878" width="7.26953125" style="1" customWidth="1"/>
    <col min="15879" max="15879" width="97.81640625" style="1" customWidth="1"/>
    <col min="15880" max="15885" width="18.7265625" style="1" customWidth="1"/>
    <col min="15886" max="16133" width="9.1796875" style="1"/>
    <col min="16134" max="16134" width="7.26953125" style="1" customWidth="1"/>
    <col min="16135" max="16135" width="97.81640625" style="1" customWidth="1"/>
    <col min="16136" max="16141" width="18.7265625" style="1" customWidth="1"/>
    <col min="16142" max="16384" width="9.1796875" style="1"/>
  </cols>
  <sheetData>
    <row r="1" spans="1:21" ht="28.5" customHeight="1" x14ac:dyDescent="0.25">
      <c r="A1" s="39" t="s">
        <v>0</v>
      </c>
      <c r="B1" s="39"/>
      <c r="C1" s="39"/>
      <c r="D1" s="39"/>
      <c r="E1" s="39"/>
      <c r="F1" s="39"/>
      <c r="G1" s="39"/>
      <c r="H1" s="39"/>
      <c r="I1" s="39"/>
      <c r="J1" s="39"/>
      <c r="K1" s="39"/>
      <c r="L1" s="39"/>
      <c r="M1" s="39"/>
      <c r="N1" s="39"/>
      <c r="O1" s="39"/>
      <c r="P1" s="39"/>
      <c r="Q1" s="39"/>
      <c r="R1" s="39"/>
      <c r="S1" s="39"/>
      <c r="T1" s="39"/>
    </row>
    <row r="2" spans="1:21" ht="17.149999999999999" customHeight="1" x14ac:dyDescent="0.3">
      <c r="A2" s="2" t="s">
        <v>1</v>
      </c>
      <c r="B2" s="2"/>
      <c r="C2" s="2"/>
      <c r="D2" s="2"/>
      <c r="E2" s="2"/>
      <c r="F2" s="2"/>
      <c r="G2" s="2"/>
      <c r="H2" s="2"/>
      <c r="I2" s="2"/>
      <c r="J2" s="2"/>
      <c r="K2" s="2"/>
      <c r="L2" s="2"/>
      <c r="M2" s="2"/>
      <c r="N2" s="2"/>
      <c r="O2" s="2"/>
      <c r="P2" s="2"/>
      <c r="Q2" s="2"/>
      <c r="R2" s="2"/>
      <c r="S2" s="2"/>
      <c r="T2" s="2"/>
    </row>
    <row r="3" spans="1:21" ht="17.149999999999999" customHeight="1" x14ac:dyDescent="0.3">
      <c r="A3" s="2" t="s">
        <v>2</v>
      </c>
      <c r="B3" s="2"/>
      <c r="C3" s="2"/>
      <c r="D3" s="2"/>
      <c r="E3" s="2"/>
      <c r="F3" s="2"/>
      <c r="G3" s="2"/>
      <c r="H3" s="2"/>
      <c r="I3" s="2"/>
      <c r="J3" s="2"/>
      <c r="K3" s="2"/>
      <c r="L3" s="2"/>
      <c r="M3" s="2"/>
      <c r="N3" s="2"/>
      <c r="O3" s="2"/>
      <c r="P3" s="2"/>
      <c r="Q3" s="2"/>
      <c r="R3" s="2"/>
      <c r="S3" s="2"/>
      <c r="T3" s="2"/>
    </row>
    <row r="4" spans="1:21" ht="17.149999999999999" customHeight="1" x14ac:dyDescent="0.3">
      <c r="A4" s="40" t="s">
        <v>3</v>
      </c>
      <c r="B4" s="40"/>
      <c r="C4" s="40"/>
      <c r="D4" s="40"/>
      <c r="E4" s="40"/>
      <c r="F4" s="40"/>
      <c r="G4" s="40"/>
      <c r="H4" s="40"/>
      <c r="I4" s="40"/>
      <c r="J4" s="40"/>
      <c r="K4" s="40"/>
      <c r="L4" s="40"/>
      <c r="M4" s="40"/>
      <c r="N4" s="40"/>
      <c r="O4" s="40"/>
      <c r="P4" s="40"/>
      <c r="Q4" s="40"/>
      <c r="R4" s="40"/>
      <c r="S4" s="40"/>
      <c r="T4" s="40"/>
    </row>
    <row r="5" spans="1:21" ht="25.5" x14ac:dyDescent="0.3">
      <c r="A5" s="3" t="s">
        <v>4</v>
      </c>
      <c r="B5" s="2" t="s">
        <v>5</v>
      </c>
      <c r="C5" s="4" t="s">
        <v>6</v>
      </c>
      <c r="D5" s="5" t="s">
        <v>7</v>
      </c>
      <c r="E5" s="5" t="s">
        <v>8</v>
      </c>
      <c r="F5" s="5" t="s">
        <v>9</v>
      </c>
      <c r="G5" s="5" t="s">
        <v>10</v>
      </c>
      <c r="H5" s="5" t="s">
        <v>11</v>
      </c>
      <c r="I5" s="5" t="s">
        <v>12</v>
      </c>
      <c r="J5" s="5" t="s">
        <v>13</v>
      </c>
      <c r="K5" s="5" t="s">
        <v>14</v>
      </c>
      <c r="L5" s="5" t="s">
        <v>15</v>
      </c>
      <c r="M5" s="5" t="s">
        <v>16</v>
      </c>
      <c r="N5" s="6" t="s">
        <v>17</v>
      </c>
      <c r="O5" s="5" t="s">
        <v>18</v>
      </c>
      <c r="P5" s="5" t="s">
        <v>19</v>
      </c>
      <c r="Q5" s="5" t="s">
        <v>20</v>
      </c>
      <c r="R5" s="5" t="s">
        <v>21</v>
      </c>
      <c r="S5" s="5" t="s">
        <v>22</v>
      </c>
      <c r="T5" s="6" t="s">
        <v>23</v>
      </c>
      <c r="U5" s="7"/>
    </row>
    <row r="6" spans="1:21" ht="16" hidden="1" customHeight="1" x14ac:dyDescent="0.3">
      <c r="A6" s="5">
        <v>1</v>
      </c>
      <c r="B6" s="8" t="s">
        <v>24</v>
      </c>
      <c r="C6" s="8"/>
      <c r="D6" s="8"/>
      <c r="E6" s="8"/>
      <c r="F6" s="8"/>
      <c r="G6" s="8"/>
      <c r="H6" s="8"/>
      <c r="I6" s="8"/>
      <c r="J6" s="8"/>
      <c r="K6" s="8"/>
      <c r="L6" s="8"/>
      <c r="M6" s="8"/>
      <c r="N6" s="8"/>
      <c r="O6" s="8"/>
      <c r="P6" s="8"/>
      <c r="Q6" s="8"/>
      <c r="R6" s="8"/>
      <c r="S6" s="8"/>
      <c r="T6" s="8"/>
      <c r="U6" s="7"/>
    </row>
    <row r="7" spans="1:21" ht="16" hidden="1" customHeight="1" x14ac:dyDescent="0.25">
      <c r="A7" s="5">
        <v>2</v>
      </c>
      <c r="B7" s="9" t="s">
        <v>25</v>
      </c>
      <c r="C7" s="10">
        <f>SUM(D7:T7)</f>
        <v>0</v>
      </c>
      <c r="Q7" s="11"/>
      <c r="R7" s="12"/>
      <c r="S7" s="13"/>
      <c r="T7" s="13"/>
      <c r="U7" s="7"/>
    </row>
    <row r="8" spans="1:21" ht="16" hidden="1" customHeight="1" x14ac:dyDescent="0.25">
      <c r="A8" s="5">
        <v>3</v>
      </c>
      <c r="B8" s="9" t="s">
        <v>26</v>
      </c>
      <c r="C8" s="10">
        <f>SUM(D8:T8)</f>
        <v>0</v>
      </c>
      <c r="Q8" s="11"/>
      <c r="R8" s="12"/>
      <c r="U8" s="7"/>
    </row>
    <row r="9" spans="1:21" ht="16" hidden="1" customHeight="1" x14ac:dyDescent="0.25">
      <c r="A9" s="5">
        <v>4</v>
      </c>
      <c r="B9" s="9" t="s">
        <v>27</v>
      </c>
      <c r="C9" s="10">
        <f>SUM(D9:T9)</f>
        <v>0</v>
      </c>
      <c r="U9" s="7"/>
    </row>
    <row r="10" spans="1:21" ht="16" hidden="1" customHeight="1" x14ac:dyDescent="0.25">
      <c r="A10" s="5">
        <v>5</v>
      </c>
      <c r="B10" s="9" t="s">
        <v>28</v>
      </c>
      <c r="C10" s="10">
        <f>SUM(D10:T10)</f>
        <v>0</v>
      </c>
      <c r="Q10" s="11"/>
      <c r="U10" s="7"/>
    </row>
    <row r="11" spans="1:21" ht="16" customHeight="1" thickBot="1" x14ac:dyDescent="0.35">
      <c r="A11" s="5">
        <v>6</v>
      </c>
      <c r="B11" s="14" t="s">
        <v>29</v>
      </c>
      <c r="C11" s="42">
        <f>SUM(D11:T11)</f>
        <v>421467018.21000016</v>
      </c>
      <c r="D11" s="42">
        <v>8756407.2200000025</v>
      </c>
      <c r="E11" s="42">
        <v>12110783.810000002</v>
      </c>
      <c r="F11" s="42">
        <v>17056948.610000007</v>
      </c>
      <c r="G11" s="42">
        <v>13401826.010000007</v>
      </c>
      <c r="H11" s="42">
        <v>21942637.230000008</v>
      </c>
      <c r="I11" s="42">
        <v>10967617.830000004</v>
      </c>
      <c r="J11" s="42">
        <v>3015830.4900000007</v>
      </c>
      <c r="K11" s="42">
        <v>2950716.99</v>
      </c>
      <c r="L11" s="42">
        <v>15132534.580000008</v>
      </c>
      <c r="M11" s="42">
        <v>10201340.520000003</v>
      </c>
      <c r="N11" s="42">
        <v>186070995.39000005</v>
      </c>
      <c r="O11" s="42">
        <v>56950098.379999988</v>
      </c>
      <c r="P11" s="42">
        <v>9124380.1000000015</v>
      </c>
      <c r="Q11" s="42">
        <v>31029689.309999987</v>
      </c>
      <c r="R11" s="42">
        <v>1064722.4899999998</v>
      </c>
      <c r="S11" s="42">
        <v>18762767.280000005</v>
      </c>
      <c r="T11" s="42">
        <v>2927721.97</v>
      </c>
      <c r="U11" s="7"/>
    </row>
    <row r="12" spans="1:21" ht="16" customHeight="1" thickTop="1" x14ac:dyDescent="0.3">
      <c r="A12" s="5">
        <v>7</v>
      </c>
      <c r="B12" s="15" t="s">
        <v>30</v>
      </c>
      <c r="C12" s="43">
        <f t="shared" ref="C12:S12" si="0">C11</f>
        <v>421467018.21000016</v>
      </c>
      <c r="D12" s="43">
        <f t="shared" si="0"/>
        <v>8756407.2200000025</v>
      </c>
      <c r="E12" s="43">
        <f t="shared" si="0"/>
        <v>12110783.810000002</v>
      </c>
      <c r="F12" s="43">
        <f t="shared" si="0"/>
        <v>17056948.610000007</v>
      </c>
      <c r="G12" s="43">
        <f t="shared" si="0"/>
        <v>13401826.010000007</v>
      </c>
      <c r="H12" s="43">
        <f t="shared" si="0"/>
        <v>21942637.230000008</v>
      </c>
      <c r="I12" s="43">
        <f t="shared" si="0"/>
        <v>10967617.830000004</v>
      </c>
      <c r="J12" s="43">
        <f t="shared" si="0"/>
        <v>3015830.4900000007</v>
      </c>
      <c r="K12" s="43">
        <f>K11</f>
        <v>2950716.99</v>
      </c>
      <c r="L12" s="43">
        <f t="shared" si="0"/>
        <v>15132534.580000008</v>
      </c>
      <c r="M12" s="43">
        <f t="shared" si="0"/>
        <v>10201340.520000003</v>
      </c>
      <c r="N12" s="43">
        <f t="shared" si="0"/>
        <v>186070995.39000005</v>
      </c>
      <c r="O12" s="43">
        <f t="shared" si="0"/>
        <v>56950098.379999988</v>
      </c>
      <c r="P12" s="43">
        <f t="shared" si="0"/>
        <v>9124380.1000000015</v>
      </c>
      <c r="Q12" s="43">
        <f t="shared" si="0"/>
        <v>31029689.309999987</v>
      </c>
      <c r="R12" s="43">
        <f t="shared" si="0"/>
        <v>1064722.4899999998</v>
      </c>
      <c r="S12" s="43">
        <f t="shared" si="0"/>
        <v>18762767.280000005</v>
      </c>
      <c r="T12" s="43">
        <f>T11</f>
        <v>2927721.97</v>
      </c>
      <c r="U12" s="7"/>
    </row>
    <row r="13" spans="1:21" ht="15" customHeight="1" x14ac:dyDescent="0.3">
      <c r="A13" s="5">
        <v>8</v>
      </c>
      <c r="B13" s="16" t="s">
        <v>31</v>
      </c>
      <c r="C13" s="44"/>
      <c r="D13" s="44"/>
      <c r="E13" s="44"/>
      <c r="F13" s="44"/>
      <c r="G13" s="44"/>
      <c r="H13" s="44"/>
      <c r="I13" s="44"/>
      <c r="J13" s="44"/>
      <c r="K13" s="44"/>
      <c r="L13" s="17"/>
      <c r="M13" s="17"/>
      <c r="N13" s="17"/>
      <c r="O13" s="17"/>
      <c r="P13" s="17"/>
      <c r="Q13" s="17"/>
      <c r="R13" s="17"/>
      <c r="S13" s="17"/>
      <c r="T13" s="17"/>
      <c r="U13" s="7"/>
    </row>
    <row r="14" spans="1:21" ht="16" customHeight="1" x14ac:dyDescent="0.3">
      <c r="A14" s="5">
        <v>9</v>
      </c>
      <c r="B14" s="2" t="s">
        <v>32</v>
      </c>
      <c r="D14" s="18"/>
      <c r="E14" s="18"/>
      <c r="F14" s="18"/>
      <c r="G14" s="18"/>
      <c r="H14" s="18"/>
      <c r="I14" s="18"/>
      <c r="J14" s="18"/>
      <c r="K14" s="18"/>
      <c r="L14" s="18"/>
      <c r="M14" s="18"/>
      <c r="N14" s="18"/>
      <c r="O14" s="18"/>
      <c r="P14" s="18"/>
      <c r="Q14" s="18"/>
      <c r="R14" s="18"/>
      <c r="S14" s="18"/>
      <c r="T14" s="18"/>
      <c r="U14" s="7"/>
    </row>
    <row r="15" spans="1:21" ht="16" customHeight="1" x14ac:dyDescent="0.25">
      <c r="A15" s="5">
        <v>10</v>
      </c>
      <c r="B15" s="9" t="s">
        <v>33</v>
      </c>
      <c r="C15" s="38">
        <f>SUM(D15:T15)</f>
        <v>485864.5</v>
      </c>
      <c r="D15" s="38">
        <v>14247.09</v>
      </c>
      <c r="E15" s="38">
        <v>61639.979999999996</v>
      </c>
      <c r="F15" s="38">
        <v>9401.2900000000009</v>
      </c>
      <c r="G15" s="38">
        <v>15775.64</v>
      </c>
      <c r="H15" s="38">
        <v>10768.7</v>
      </c>
      <c r="I15" s="38">
        <v>14843.529999999999</v>
      </c>
      <c r="J15" s="38">
        <v>20005.240000000002</v>
      </c>
      <c r="K15" s="38">
        <v>7385.59</v>
      </c>
      <c r="L15" s="38">
        <v>48963.829999999994</v>
      </c>
      <c r="M15" s="38">
        <v>8181.78</v>
      </c>
      <c r="N15" s="38">
        <v>176007.90000000002</v>
      </c>
      <c r="O15" s="38">
        <v>33022.090000000004</v>
      </c>
      <c r="P15" s="38">
        <v>14450.649999999998</v>
      </c>
      <c r="Q15" s="38">
        <v>12704.349999999999</v>
      </c>
      <c r="R15" s="38">
        <v>6686.8899999999994</v>
      </c>
      <c r="S15" s="38">
        <v>17064.05</v>
      </c>
      <c r="T15" s="38">
        <v>14715.9</v>
      </c>
      <c r="U15" s="7"/>
    </row>
    <row r="16" spans="1:21" ht="16" customHeight="1" x14ac:dyDescent="0.25">
      <c r="A16" s="5">
        <v>11</v>
      </c>
      <c r="B16" s="9" t="s">
        <v>34</v>
      </c>
      <c r="C16" s="38">
        <f>SUM(D16:T16)</f>
        <v>3229727</v>
      </c>
      <c r="D16" s="38">
        <v>69099</v>
      </c>
      <c r="E16" s="38">
        <v>92925</v>
      </c>
      <c r="F16" s="38">
        <v>133440.5</v>
      </c>
      <c r="G16" s="38">
        <v>104225.5</v>
      </c>
      <c r="H16" s="38">
        <v>170269.5</v>
      </c>
      <c r="I16" s="38">
        <v>82634</v>
      </c>
      <c r="J16" s="38">
        <v>25125.5</v>
      </c>
      <c r="K16" s="38">
        <v>22509</v>
      </c>
      <c r="L16" s="38">
        <v>110607</v>
      </c>
      <c r="M16" s="38">
        <v>78710.5</v>
      </c>
      <c r="N16" s="38">
        <v>1412521</v>
      </c>
      <c r="O16" s="38">
        <v>443626.5</v>
      </c>
      <c r="P16" s="38">
        <v>70835</v>
      </c>
      <c r="Q16" s="38">
        <v>245027</v>
      </c>
      <c r="R16" s="38">
        <v>7914.5</v>
      </c>
      <c r="S16" s="38">
        <v>139615.5</v>
      </c>
      <c r="T16" s="38">
        <v>20642</v>
      </c>
      <c r="U16" s="7"/>
    </row>
    <row r="17" spans="1:21" ht="26.25" customHeight="1" x14ac:dyDescent="0.25">
      <c r="A17" s="5">
        <v>12</v>
      </c>
      <c r="B17" s="19" t="s">
        <v>35</v>
      </c>
      <c r="C17" s="38">
        <f>SUM(D17:T17)</f>
        <v>0</v>
      </c>
      <c r="D17" s="38">
        <v>0</v>
      </c>
      <c r="E17" s="38">
        <v>0</v>
      </c>
      <c r="F17" s="38">
        <v>0</v>
      </c>
      <c r="G17" s="38">
        <v>0</v>
      </c>
      <c r="H17" s="38">
        <v>0</v>
      </c>
      <c r="I17" s="38">
        <v>0</v>
      </c>
      <c r="J17" s="38">
        <v>0</v>
      </c>
      <c r="K17" s="38">
        <v>0</v>
      </c>
      <c r="L17" s="38">
        <v>0</v>
      </c>
      <c r="M17" s="38">
        <v>0</v>
      </c>
      <c r="N17" s="38">
        <v>0</v>
      </c>
      <c r="O17" s="38">
        <v>0</v>
      </c>
      <c r="P17" s="38">
        <v>0</v>
      </c>
      <c r="Q17" s="38">
        <v>0</v>
      </c>
      <c r="R17" s="38">
        <v>0</v>
      </c>
      <c r="S17" s="38">
        <v>0</v>
      </c>
      <c r="T17" s="38">
        <v>0</v>
      </c>
      <c r="U17" s="7"/>
    </row>
    <row r="18" spans="1:21" ht="16" customHeight="1" x14ac:dyDescent="0.25">
      <c r="A18" s="5">
        <v>13</v>
      </c>
      <c r="B18" s="20" t="s">
        <v>36</v>
      </c>
      <c r="C18" s="45">
        <f>SUM(D18:T18)</f>
        <v>3715591.4999999995</v>
      </c>
      <c r="D18" s="45">
        <f>SUM(D15:D17)</f>
        <v>83346.09</v>
      </c>
      <c r="E18" s="45">
        <f t="shared" ref="E18:T18" si="1">SUM(E15:E17)</f>
        <v>154564.97999999998</v>
      </c>
      <c r="F18" s="45">
        <f t="shared" si="1"/>
        <v>142841.79</v>
      </c>
      <c r="G18" s="45">
        <f t="shared" si="1"/>
        <v>120001.14</v>
      </c>
      <c r="H18" s="45">
        <f t="shared" si="1"/>
        <v>181038.2</v>
      </c>
      <c r="I18" s="45">
        <f t="shared" si="1"/>
        <v>97477.53</v>
      </c>
      <c r="J18" s="45">
        <f t="shared" si="1"/>
        <v>45130.740000000005</v>
      </c>
      <c r="K18" s="45">
        <f t="shared" si="1"/>
        <v>29894.59</v>
      </c>
      <c r="L18" s="45">
        <f t="shared" si="1"/>
        <v>159570.82999999999</v>
      </c>
      <c r="M18" s="45">
        <f t="shared" si="1"/>
        <v>86892.28</v>
      </c>
      <c r="N18" s="45">
        <f t="shared" si="1"/>
        <v>1588528.9</v>
      </c>
      <c r="O18" s="45">
        <f t="shared" si="1"/>
        <v>476648.59</v>
      </c>
      <c r="P18" s="45">
        <f t="shared" si="1"/>
        <v>85285.65</v>
      </c>
      <c r="Q18" s="45">
        <f t="shared" si="1"/>
        <v>257731.35</v>
      </c>
      <c r="R18" s="45">
        <f t="shared" si="1"/>
        <v>14601.39</v>
      </c>
      <c r="S18" s="45">
        <f t="shared" si="1"/>
        <v>156679.54999999999</v>
      </c>
      <c r="T18" s="45">
        <f t="shared" si="1"/>
        <v>35357.9</v>
      </c>
      <c r="U18" s="7"/>
    </row>
    <row r="19" spans="1:21" ht="16" customHeight="1" x14ac:dyDescent="0.3">
      <c r="A19" s="5">
        <v>14</v>
      </c>
      <c r="B19" s="21" t="s">
        <v>37</v>
      </c>
      <c r="C19" s="46"/>
      <c r="D19" s="46"/>
      <c r="E19" s="46"/>
      <c r="F19" s="46"/>
      <c r="G19" s="46"/>
      <c r="H19" s="46"/>
      <c r="I19" s="46"/>
      <c r="J19" s="46"/>
      <c r="K19" s="46"/>
      <c r="L19" s="46"/>
      <c r="M19" s="46"/>
      <c r="N19" s="46"/>
      <c r="O19" s="46"/>
      <c r="P19" s="46"/>
      <c r="Q19" s="46"/>
      <c r="R19" s="46"/>
      <c r="S19" s="46"/>
      <c r="T19" s="46"/>
      <c r="U19" s="7"/>
    </row>
    <row r="20" spans="1:21" ht="16" customHeight="1" x14ac:dyDescent="0.25">
      <c r="A20" s="5">
        <v>15</v>
      </c>
      <c r="B20" s="9" t="s">
        <v>38</v>
      </c>
      <c r="C20" s="38">
        <f>SUM(D20:T20)</f>
        <v>7648523.1399999997</v>
      </c>
      <c r="D20" s="38">
        <v>185269.72</v>
      </c>
      <c r="E20" s="38">
        <v>165134.07</v>
      </c>
      <c r="F20" s="38">
        <v>0</v>
      </c>
      <c r="G20" s="38">
        <v>104390.68999999999</v>
      </c>
      <c r="H20" s="38">
        <v>277113.78000000003</v>
      </c>
      <c r="I20" s="38">
        <v>457372.2</v>
      </c>
      <c r="J20" s="38">
        <v>0</v>
      </c>
      <c r="K20" s="38">
        <v>0</v>
      </c>
      <c r="L20" s="38">
        <v>372528.83999999997</v>
      </c>
      <c r="M20" s="38">
        <v>286377.31</v>
      </c>
      <c r="N20" s="38">
        <v>5465809.4100000001</v>
      </c>
      <c r="O20" s="38">
        <v>0</v>
      </c>
      <c r="P20" s="38">
        <v>297732.68</v>
      </c>
      <c r="Q20" s="38">
        <v>0</v>
      </c>
      <c r="R20" s="47">
        <v>36793.699999999997</v>
      </c>
      <c r="S20" s="38">
        <v>0.74</v>
      </c>
      <c r="T20" s="47">
        <v>0</v>
      </c>
      <c r="U20" s="7"/>
    </row>
    <row r="21" spans="1:21" ht="16" customHeight="1" x14ac:dyDescent="0.25">
      <c r="A21" s="5">
        <v>16</v>
      </c>
      <c r="B21" s="9" t="s">
        <v>39</v>
      </c>
      <c r="C21" s="38">
        <f>SUM(D21:T21)</f>
        <v>52982921.530000009</v>
      </c>
      <c r="D21" s="38">
        <v>151516.22</v>
      </c>
      <c r="E21" s="38">
        <v>962310.66999999993</v>
      </c>
      <c r="F21" s="38">
        <v>0</v>
      </c>
      <c r="G21" s="38">
        <v>1713080.6600000001</v>
      </c>
      <c r="H21" s="38">
        <v>3033786.61</v>
      </c>
      <c r="I21" s="38">
        <v>517918.91</v>
      </c>
      <c r="J21" s="38">
        <v>93174.959999999992</v>
      </c>
      <c r="K21" s="38">
        <v>585403.79999999993</v>
      </c>
      <c r="L21" s="38">
        <v>2139179.1</v>
      </c>
      <c r="M21" s="38">
        <v>313464.52</v>
      </c>
      <c r="N21" s="38">
        <v>21711820.830000002</v>
      </c>
      <c r="O21" s="38">
        <v>13932602.059999999</v>
      </c>
      <c r="P21" s="38">
        <v>405893.85000000003</v>
      </c>
      <c r="Q21" s="38">
        <v>5387874.5300000003</v>
      </c>
      <c r="R21" s="47">
        <v>49449.670000000006</v>
      </c>
      <c r="S21" s="47">
        <v>1985445.1400000001</v>
      </c>
      <c r="T21" s="47">
        <v>0</v>
      </c>
      <c r="U21" s="7"/>
    </row>
    <row r="22" spans="1:21" ht="16" customHeight="1" x14ac:dyDescent="0.25">
      <c r="A22" s="5">
        <v>17</v>
      </c>
      <c r="B22" s="9" t="s">
        <v>40</v>
      </c>
      <c r="C22" s="38">
        <f t="shared" ref="C22:C35" si="2">SUM(D22:T22)</f>
        <v>3714319.52</v>
      </c>
      <c r="D22" s="38">
        <v>36174.19</v>
      </c>
      <c r="E22" s="38">
        <v>13448.55</v>
      </c>
      <c r="F22" s="38">
        <v>0</v>
      </c>
      <c r="G22" s="38">
        <v>46392</v>
      </c>
      <c r="H22" s="38">
        <v>269089.02999999997</v>
      </c>
      <c r="I22" s="38">
        <v>36.159999999999997</v>
      </c>
      <c r="J22" s="38">
        <v>0</v>
      </c>
      <c r="K22" s="38">
        <v>9280.25</v>
      </c>
      <c r="L22" s="38">
        <v>12860.74</v>
      </c>
      <c r="M22" s="38">
        <v>45930.509999999995</v>
      </c>
      <c r="N22" s="38">
        <v>57600.090000000018</v>
      </c>
      <c r="O22" s="38">
        <v>2982247.19</v>
      </c>
      <c r="P22" s="38">
        <v>68523.98000000001</v>
      </c>
      <c r="Q22" s="38">
        <v>76502.649999999994</v>
      </c>
      <c r="R22" s="47">
        <v>8461.4500000000007</v>
      </c>
      <c r="S22" s="47">
        <v>68127.319999999992</v>
      </c>
      <c r="T22" s="47">
        <v>19645.41</v>
      </c>
      <c r="U22" s="7"/>
    </row>
    <row r="23" spans="1:21" ht="16" customHeight="1" x14ac:dyDescent="0.25">
      <c r="A23" s="5">
        <v>18</v>
      </c>
      <c r="B23" s="22" t="s">
        <v>41</v>
      </c>
      <c r="C23" s="48">
        <f t="shared" si="2"/>
        <v>5035627.9700000007</v>
      </c>
      <c r="D23" s="48">
        <v>142075.22</v>
      </c>
      <c r="E23" s="48">
        <v>359156.44999999995</v>
      </c>
      <c r="F23" s="48">
        <v>0</v>
      </c>
      <c r="G23" s="48">
        <v>25762.21</v>
      </c>
      <c r="H23" s="48">
        <v>0</v>
      </c>
      <c r="I23" s="48">
        <v>674472.40999999992</v>
      </c>
      <c r="J23" s="48">
        <v>0</v>
      </c>
      <c r="K23" s="48">
        <v>51098.49</v>
      </c>
      <c r="L23" s="48">
        <v>63776.649999999994</v>
      </c>
      <c r="M23" s="48">
        <v>375342.24</v>
      </c>
      <c r="N23" s="48">
        <v>2503378.41</v>
      </c>
      <c r="O23" s="48">
        <v>5025.1099999999997</v>
      </c>
      <c r="P23" s="48">
        <v>397126.11</v>
      </c>
      <c r="Q23" s="48">
        <v>0</v>
      </c>
      <c r="R23" s="49">
        <v>153561.90999999997</v>
      </c>
      <c r="S23" s="49">
        <v>284852.76</v>
      </c>
      <c r="T23" s="49">
        <v>0</v>
      </c>
      <c r="U23" s="7"/>
    </row>
    <row r="24" spans="1:21" ht="16" customHeight="1" x14ac:dyDescent="0.25">
      <c r="A24" s="5">
        <v>19</v>
      </c>
      <c r="B24" s="9" t="s">
        <v>42</v>
      </c>
      <c r="C24" s="38">
        <f t="shared" si="2"/>
        <v>6460033.8899999987</v>
      </c>
      <c r="D24" s="38">
        <v>186043.08</v>
      </c>
      <c r="E24" s="38">
        <v>470304.18000000005</v>
      </c>
      <c r="F24" s="38">
        <v>0</v>
      </c>
      <c r="G24" s="38">
        <v>33734.809999999976</v>
      </c>
      <c r="H24" s="38">
        <v>0</v>
      </c>
      <c r="I24" s="38">
        <v>883200.60000000009</v>
      </c>
      <c r="J24" s="38">
        <v>0</v>
      </c>
      <c r="K24" s="38">
        <v>66911.87</v>
      </c>
      <c r="L24" s="38">
        <v>83513.55</v>
      </c>
      <c r="M24" s="38">
        <v>491498.97</v>
      </c>
      <c r="N24" s="38">
        <v>3278095.9699999983</v>
      </c>
      <c r="O24" s="38">
        <v>6580.23</v>
      </c>
      <c r="P24" s="38">
        <v>520024.24</v>
      </c>
      <c r="Q24" s="38">
        <v>0</v>
      </c>
      <c r="R24" s="47">
        <v>67120.599999999991</v>
      </c>
      <c r="S24" s="47">
        <v>373005.79000000004</v>
      </c>
      <c r="T24" s="47">
        <v>0</v>
      </c>
      <c r="U24" s="7"/>
    </row>
    <row r="25" spans="1:21" ht="16" customHeight="1" x14ac:dyDescent="0.25">
      <c r="A25" s="5">
        <v>20</v>
      </c>
      <c r="B25" s="9" t="s">
        <v>43</v>
      </c>
      <c r="C25" s="38">
        <f>SUM(D25:T25)</f>
        <v>35718474.530000001</v>
      </c>
      <c r="D25" s="38">
        <v>0</v>
      </c>
      <c r="E25" s="38">
        <v>631768</v>
      </c>
      <c r="F25" s="38">
        <v>1311242.8400000001</v>
      </c>
      <c r="G25" s="38">
        <v>801630.71999999997</v>
      </c>
      <c r="H25" s="38">
        <v>5892041.6199999992</v>
      </c>
      <c r="I25" s="38">
        <v>0</v>
      </c>
      <c r="J25" s="38">
        <v>0</v>
      </c>
      <c r="K25" s="38">
        <v>0</v>
      </c>
      <c r="L25" s="38">
        <v>0</v>
      </c>
      <c r="M25" s="38">
        <v>0</v>
      </c>
      <c r="N25" s="38">
        <v>18310911.280000001</v>
      </c>
      <c r="O25" s="38">
        <v>6878719.0000000009</v>
      </c>
      <c r="P25" s="38">
        <v>0</v>
      </c>
      <c r="Q25" s="38">
        <v>0</v>
      </c>
      <c r="R25" s="47">
        <v>0</v>
      </c>
      <c r="S25" s="47">
        <v>1409412.73</v>
      </c>
      <c r="T25" s="47">
        <v>482748.33999999997</v>
      </c>
      <c r="U25" s="7"/>
    </row>
    <row r="26" spans="1:21" ht="16" customHeight="1" x14ac:dyDescent="0.25">
      <c r="A26" s="5">
        <v>21</v>
      </c>
      <c r="B26" s="9" t="s">
        <v>44</v>
      </c>
      <c r="C26" s="38">
        <f t="shared" si="2"/>
        <v>869090.7699999999</v>
      </c>
      <c r="D26" s="38">
        <v>0</v>
      </c>
      <c r="E26" s="38">
        <v>15760.47</v>
      </c>
      <c r="F26" s="38">
        <v>0</v>
      </c>
      <c r="G26" s="38">
        <v>549985</v>
      </c>
      <c r="H26" s="38">
        <v>0</v>
      </c>
      <c r="I26" s="38">
        <v>0</v>
      </c>
      <c r="J26" s="38">
        <v>49455.72</v>
      </c>
      <c r="K26" s="38">
        <v>92455.95</v>
      </c>
      <c r="L26" s="38">
        <v>0</v>
      </c>
      <c r="M26" s="38">
        <v>0</v>
      </c>
      <c r="N26" s="38">
        <v>118579.15000000001</v>
      </c>
      <c r="O26" s="38">
        <v>1925.77</v>
      </c>
      <c r="P26" s="38">
        <v>0</v>
      </c>
      <c r="Q26" s="38">
        <v>0</v>
      </c>
      <c r="R26" s="47">
        <v>0</v>
      </c>
      <c r="S26" s="47">
        <v>40928.71</v>
      </c>
      <c r="T26" s="47">
        <v>0</v>
      </c>
      <c r="U26" s="7"/>
    </row>
    <row r="27" spans="1:21" ht="16" customHeight="1" x14ac:dyDescent="0.25">
      <c r="A27" s="5">
        <v>22</v>
      </c>
      <c r="B27" s="22" t="s">
        <v>45</v>
      </c>
      <c r="C27" s="48">
        <f t="shared" si="2"/>
        <v>834294.04999999993</v>
      </c>
      <c r="D27" s="48">
        <v>42815.199999999997</v>
      </c>
      <c r="E27" s="48">
        <v>41550.300000000003</v>
      </c>
      <c r="F27" s="48">
        <v>0</v>
      </c>
      <c r="G27" s="48">
        <v>65369.99</v>
      </c>
      <c r="H27" s="48">
        <v>0</v>
      </c>
      <c r="I27" s="48">
        <v>71965.070000000007</v>
      </c>
      <c r="J27" s="48">
        <v>0</v>
      </c>
      <c r="K27" s="48">
        <v>21240.75</v>
      </c>
      <c r="L27" s="48">
        <v>7156.64</v>
      </c>
      <c r="M27" s="48">
        <v>88360.54</v>
      </c>
      <c r="N27" s="48">
        <v>383323.27999999997</v>
      </c>
      <c r="O27" s="48">
        <v>0</v>
      </c>
      <c r="P27" s="48">
        <v>70096.59</v>
      </c>
      <c r="Q27" s="48">
        <v>0</v>
      </c>
      <c r="R27" s="49">
        <v>14526.07</v>
      </c>
      <c r="S27" s="49">
        <v>24606.23</v>
      </c>
      <c r="T27" s="49">
        <v>3283.39</v>
      </c>
      <c r="U27" s="7"/>
    </row>
    <row r="28" spans="1:21" ht="16" customHeight="1" x14ac:dyDescent="0.25">
      <c r="A28" s="5">
        <v>23</v>
      </c>
      <c r="B28" s="9" t="s">
        <v>46</v>
      </c>
      <c r="C28" s="38">
        <f t="shared" si="2"/>
        <v>922114.44000000006</v>
      </c>
      <c r="D28" s="38">
        <v>47322.06</v>
      </c>
      <c r="E28" s="38">
        <v>45924.009999999995</v>
      </c>
      <c r="F28" s="38">
        <v>0</v>
      </c>
      <c r="G28" s="38">
        <v>72251.040000000008</v>
      </c>
      <c r="H28" s="38">
        <v>0</v>
      </c>
      <c r="I28" s="38">
        <v>79540.34</v>
      </c>
      <c r="J28" s="38">
        <v>0</v>
      </c>
      <c r="K28" s="38">
        <v>23476.620000000003</v>
      </c>
      <c r="L28" s="38">
        <v>7909.97</v>
      </c>
      <c r="M28" s="38">
        <v>97661.64</v>
      </c>
      <c r="N28" s="38">
        <v>423673.08999999997</v>
      </c>
      <c r="O28" s="38">
        <v>0</v>
      </c>
      <c r="P28" s="38">
        <v>77475.170000000013</v>
      </c>
      <c r="Q28" s="38">
        <v>0</v>
      </c>
      <c r="R28" s="47">
        <v>16055.14</v>
      </c>
      <c r="S28" s="47">
        <v>27196.350000000002</v>
      </c>
      <c r="T28" s="47">
        <v>3629.0099999999998</v>
      </c>
      <c r="U28" s="7"/>
    </row>
    <row r="29" spans="1:21" ht="16" customHeight="1" x14ac:dyDescent="0.25">
      <c r="A29" s="5">
        <v>24</v>
      </c>
      <c r="B29" s="9" t="s">
        <v>47</v>
      </c>
      <c r="C29" s="38">
        <f t="shared" si="2"/>
        <v>5114860.4300000006</v>
      </c>
      <c r="D29" s="38">
        <v>0</v>
      </c>
      <c r="E29" s="38">
        <v>67212.310000000012</v>
      </c>
      <c r="F29" s="38">
        <v>0</v>
      </c>
      <c r="G29" s="38">
        <v>0</v>
      </c>
      <c r="H29" s="38">
        <v>589966.64</v>
      </c>
      <c r="I29" s="38">
        <v>0</v>
      </c>
      <c r="J29" s="38">
        <v>0</v>
      </c>
      <c r="K29" s="38">
        <v>0</v>
      </c>
      <c r="L29" s="38">
        <v>278976.83</v>
      </c>
      <c r="M29" s="38">
        <v>0</v>
      </c>
      <c r="N29" s="38">
        <v>2253698.14</v>
      </c>
      <c r="O29" s="38">
        <v>1046872.16</v>
      </c>
      <c r="P29" s="38">
        <v>0</v>
      </c>
      <c r="Q29" s="38">
        <v>834432.86</v>
      </c>
      <c r="R29" s="47">
        <v>0</v>
      </c>
      <c r="S29" s="47">
        <v>43701.49</v>
      </c>
      <c r="T29" s="47">
        <v>0</v>
      </c>
      <c r="U29" s="7"/>
    </row>
    <row r="30" spans="1:21" ht="16" customHeight="1" x14ac:dyDescent="0.25">
      <c r="A30" s="5">
        <v>25</v>
      </c>
      <c r="B30" s="9" t="s">
        <v>48</v>
      </c>
      <c r="C30" s="38">
        <f t="shared" si="2"/>
        <v>280353.79999999993</v>
      </c>
      <c r="D30" s="38">
        <v>0</v>
      </c>
      <c r="E30" s="38">
        <v>1661.43</v>
      </c>
      <c r="F30" s="38">
        <v>0</v>
      </c>
      <c r="G30" s="38">
        <v>198374.87</v>
      </c>
      <c r="H30" s="38">
        <v>0</v>
      </c>
      <c r="I30" s="38">
        <v>0</v>
      </c>
      <c r="J30" s="38">
        <v>9518.18</v>
      </c>
      <c r="K30" s="38">
        <v>35033.94</v>
      </c>
      <c r="L30" s="38">
        <v>0</v>
      </c>
      <c r="M30" s="38">
        <v>0</v>
      </c>
      <c r="N30" s="38">
        <v>18689.100000000002</v>
      </c>
      <c r="O30" s="38">
        <v>0</v>
      </c>
      <c r="P30" s="38">
        <v>0</v>
      </c>
      <c r="Q30" s="38">
        <v>0</v>
      </c>
      <c r="R30" s="47">
        <v>0</v>
      </c>
      <c r="S30" s="47">
        <v>0</v>
      </c>
      <c r="T30" s="47">
        <v>17076.28</v>
      </c>
      <c r="U30" s="7"/>
    </row>
    <row r="31" spans="1:21" ht="16" customHeight="1" x14ac:dyDescent="0.25">
      <c r="A31" s="5">
        <v>26</v>
      </c>
      <c r="B31" s="22" t="s">
        <v>49</v>
      </c>
      <c r="C31" s="48">
        <f t="shared" si="2"/>
        <v>101820.87</v>
      </c>
      <c r="D31" s="48">
        <v>5156.3599999999997</v>
      </c>
      <c r="E31" s="48">
        <v>5523.86</v>
      </c>
      <c r="F31" s="48">
        <v>0</v>
      </c>
      <c r="G31" s="48">
        <v>4092.29</v>
      </c>
      <c r="H31" s="48">
        <v>0</v>
      </c>
      <c r="I31" s="48">
        <v>12833.68</v>
      </c>
      <c r="J31" s="48">
        <v>0</v>
      </c>
      <c r="K31" s="48">
        <v>1835.47</v>
      </c>
      <c r="L31" s="48">
        <v>1276.42</v>
      </c>
      <c r="M31" s="48">
        <v>10651.98</v>
      </c>
      <c r="N31" s="48">
        <v>39427.410000000003</v>
      </c>
      <c r="O31" s="48">
        <v>0</v>
      </c>
      <c r="P31" s="48">
        <v>5894.28</v>
      </c>
      <c r="Q31" s="48">
        <v>0</v>
      </c>
      <c r="R31" s="49">
        <v>1710.9</v>
      </c>
      <c r="S31" s="49">
        <v>13418.22</v>
      </c>
      <c r="T31" s="49">
        <v>0</v>
      </c>
      <c r="U31" s="7"/>
    </row>
    <row r="32" spans="1:21" ht="16" customHeight="1" x14ac:dyDescent="0.25">
      <c r="A32" s="5">
        <v>27</v>
      </c>
      <c r="B32" s="9" t="s">
        <v>50</v>
      </c>
      <c r="C32" s="38">
        <f t="shared" si="2"/>
        <v>434078.47000000015</v>
      </c>
      <c r="D32" s="38">
        <v>21982.39</v>
      </c>
      <c r="E32" s="38">
        <v>23549.079999999994</v>
      </c>
      <c r="F32" s="38">
        <v>0</v>
      </c>
      <c r="G32" s="38">
        <v>17446.09</v>
      </c>
      <c r="H32" s="38">
        <v>0</v>
      </c>
      <c r="I32" s="38">
        <v>54711.98</v>
      </c>
      <c r="J32" s="38">
        <v>0</v>
      </c>
      <c r="K32" s="38">
        <v>7824.9099999999989</v>
      </c>
      <c r="L32" s="38">
        <v>5441.6</v>
      </c>
      <c r="M32" s="38">
        <v>45411.070000000007</v>
      </c>
      <c r="N32" s="38">
        <v>168085.27000000011</v>
      </c>
      <c r="O32" s="38">
        <v>0</v>
      </c>
      <c r="P32" s="38">
        <v>25128.260000000002</v>
      </c>
      <c r="Q32" s="38">
        <v>0</v>
      </c>
      <c r="R32" s="47">
        <v>7293.82</v>
      </c>
      <c r="S32" s="47">
        <v>57204</v>
      </c>
      <c r="T32" s="47">
        <v>0</v>
      </c>
      <c r="U32" s="7"/>
    </row>
    <row r="33" spans="1:21" ht="16" customHeight="1" x14ac:dyDescent="0.25">
      <c r="A33" s="5">
        <v>28</v>
      </c>
      <c r="B33" s="9" t="s">
        <v>51</v>
      </c>
      <c r="C33" s="38">
        <f t="shared" si="2"/>
        <v>2219132.5799999996</v>
      </c>
      <c r="D33" s="38">
        <v>0</v>
      </c>
      <c r="E33" s="38">
        <v>35223.85</v>
      </c>
      <c r="F33" s="38">
        <v>0</v>
      </c>
      <c r="G33" s="38">
        <v>0</v>
      </c>
      <c r="H33" s="38">
        <v>268773.17</v>
      </c>
      <c r="I33" s="38">
        <v>0</v>
      </c>
      <c r="J33" s="38">
        <v>0</v>
      </c>
      <c r="K33" s="38">
        <v>0</v>
      </c>
      <c r="L33" s="38">
        <v>295755.46999999997</v>
      </c>
      <c r="M33" s="38">
        <v>0</v>
      </c>
      <c r="N33" s="38">
        <v>682995.94</v>
      </c>
      <c r="O33" s="38">
        <v>709891.58</v>
      </c>
      <c r="P33" s="38">
        <v>0</v>
      </c>
      <c r="Q33" s="38">
        <v>209543.01</v>
      </c>
      <c r="R33" s="47">
        <v>0</v>
      </c>
      <c r="S33" s="47">
        <v>0</v>
      </c>
      <c r="T33" s="47">
        <v>16949.559999999998</v>
      </c>
      <c r="U33" s="7"/>
    </row>
    <row r="34" spans="1:21" ht="16" customHeight="1" x14ac:dyDescent="0.25">
      <c r="A34" s="5">
        <v>29</v>
      </c>
      <c r="B34" s="9" t="s">
        <v>52</v>
      </c>
      <c r="C34" s="38">
        <f>SUM(D34:T34)</f>
        <v>66298.680000000008</v>
      </c>
      <c r="D34" s="38">
        <v>0</v>
      </c>
      <c r="E34" s="38">
        <v>748.4</v>
      </c>
      <c r="F34" s="38">
        <v>0</v>
      </c>
      <c r="G34" s="38">
        <v>31171.690000000006</v>
      </c>
      <c r="H34" s="38">
        <v>0</v>
      </c>
      <c r="I34" s="38">
        <v>0</v>
      </c>
      <c r="J34" s="38">
        <v>1460.5100000000002</v>
      </c>
      <c r="K34" s="38">
        <v>7427.4</v>
      </c>
      <c r="L34" s="38">
        <v>0</v>
      </c>
      <c r="M34" s="38">
        <v>0</v>
      </c>
      <c r="N34" s="38">
        <v>6165.5500000000011</v>
      </c>
      <c r="O34" s="38">
        <v>0</v>
      </c>
      <c r="P34" s="38">
        <v>0</v>
      </c>
      <c r="Q34" s="38">
        <v>0</v>
      </c>
      <c r="R34" s="47">
        <v>0</v>
      </c>
      <c r="S34" s="47">
        <v>19325.129999999997</v>
      </c>
      <c r="T34" s="47">
        <v>0</v>
      </c>
      <c r="U34" s="7"/>
    </row>
    <row r="35" spans="1:21" ht="16" customHeight="1" x14ac:dyDescent="0.25">
      <c r="A35" s="5">
        <v>30</v>
      </c>
      <c r="B35" s="22" t="s">
        <v>53</v>
      </c>
      <c r="C35" s="48">
        <f t="shared" si="2"/>
        <v>3692258.2200000007</v>
      </c>
      <c r="D35" s="48">
        <v>144440.56</v>
      </c>
      <c r="E35" s="48">
        <v>252670.94</v>
      </c>
      <c r="F35" s="48">
        <v>0</v>
      </c>
      <c r="G35" s="48">
        <v>44278.28</v>
      </c>
      <c r="H35" s="48">
        <v>0</v>
      </c>
      <c r="I35" s="48">
        <v>539546.65</v>
      </c>
      <c r="J35" s="48">
        <v>0</v>
      </c>
      <c r="K35" s="48">
        <v>29399.089999999997</v>
      </c>
      <c r="L35" s="48">
        <v>42899.79</v>
      </c>
      <c r="M35" s="48">
        <v>344274.22</v>
      </c>
      <c r="N35" s="48">
        <v>1803398.1100000003</v>
      </c>
      <c r="O35" s="48">
        <v>3642.31</v>
      </c>
      <c r="P35" s="48">
        <v>233198.84</v>
      </c>
      <c r="Q35" s="48">
        <v>0</v>
      </c>
      <c r="R35" s="49">
        <v>38644.76</v>
      </c>
      <c r="S35" s="48">
        <v>214093.26</v>
      </c>
      <c r="T35" s="48">
        <v>1771.41</v>
      </c>
      <c r="U35" s="7"/>
    </row>
    <row r="36" spans="1:21" ht="16" customHeight="1" x14ac:dyDescent="0.25">
      <c r="A36" s="5">
        <v>31</v>
      </c>
      <c r="B36" s="20" t="s">
        <v>54</v>
      </c>
      <c r="C36" s="45">
        <f>SUM(D36:T36)</f>
        <v>126094202.89</v>
      </c>
      <c r="D36" s="45">
        <f>SUM(D20:D35)</f>
        <v>962795</v>
      </c>
      <c r="E36" s="45">
        <f>SUM(E20:E35)</f>
        <v>3091946.57</v>
      </c>
      <c r="F36" s="45">
        <f t="shared" ref="F36:P36" si="3">SUM(F20:F35)</f>
        <v>1311242.8400000001</v>
      </c>
      <c r="G36" s="45">
        <f t="shared" si="3"/>
        <v>3707960.34</v>
      </c>
      <c r="H36" s="45">
        <f t="shared" si="3"/>
        <v>10330770.85</v>
      </c>
      <c r="I36" s="45">
        <f t="shared" si="3"/>
        <v>3291598</v>
      </c>
      <c r="J36" s="45">
        <f t="shared" si="3"/>
        <v>153609.37</v>
      </c>
      <c r="K36" s="45">
        <f>SUM(K20:K35)</f>
        <v>931388.53999999992</v>
      </c>
      <c r="L36" s="45">
        <f t="shared" si="3"/>
        <v>3311275.6000000006</v>
      </c>
      <c r="M36" s="45">
        <f t="shared" si="3"/>
        <v>2098973</v>
      </c>
      <c r="N36" s="45">
        <f t="shared" si="3"/>
        <v>57225651.030000001</v>
      </c>
      <c r="O36" s="45">
        <f t="shared" si="3"/>
        <v>25567505.409999996</v>
      </c>
      <c r="P36" s="45">
        <f t="shared" si="3"/>
        <v>2101094</v>
      </c>
      <c r="Q36" s="45">
        <f>SUM(Q20:Q35)</f>
        <v>6508353.0500000007</v>
      </c>
      <c r="R36" s="45">
        <f>SUM(R20:R35)</f>
        <v>393618.02</v>
      </c>
      <c r="S36" s="45">
        <f>SUM(S20:S35)</f>
        <v>4561317.8699999992</v>
      </c>
      <c r="T36" s="45">
        <f>SUM(T20:T35)</f>
        <v>545103.4</v>
      </c>
      <c r="U36" s="7"/>
    </row>
    <row r="37" spans="1:21" ht="16" customHeight="1" thickBot="1" x14ac:dyDescent="0.35">
      <c r="A37" s="5">
        <v>32</v>
      </c>
      <c r="B37" s="23" t="s">
        <v>55</v>
      </c>
      <c r="C37" s="50">
        <f>SUM(D37:T37)</f>
        <v>129809794.39</v>
      </c>
      <c r="D37" s="50">
        <f>D18+D36</f>
        <v>1046141.09</v>
      </c>
      <c r="E37" s="50">
        <f>E18+E36</f>
        <v>3246511.55</v>
      </c>
      <c r="F37" s="50">
        <f t="shared" ref="F37:P37" si="4">F18+F36</f>
        <v>1454084.6300000001</v>
      </c>
      <c r="G37" s="50">
        <f t="shared" si="4"/>
        <v>3827961.48</v>
      </c>
      <c r="H37" s="50">
        <f t="shared" si="4"/>
        <v>10511809.049999999</v>
      </c>
      <c r="I37" s="50">
        <f>I18+I36</f>
        <v>3389075.53</v>
      </c>
      <c r="J37" s="50">
        <f t="shared" si="4"/>
        <v>198740.11</v>
      </c>
      <c r="K37" s="50">
        <f>K18+K36</f>
        <v>961283.12999999989</v>
      </c>
      <c r="L37" s="50">
        <f t="shared" si="4"/>
        <v>3470846.4300000006</v>
      </c>
      <c r="M37" s="50">
        <f t="shared" si="4"/>
        <v>2185865.2799999998</v>
      </c>
      <c r="N37" s="50">
        <f t="shared" si="4"/>
        <v>58814179.93</v>
      </c>
      <c r="O37" s="50">
        <f>O18+O36</f>
        <v>26044153.999999996</v>
      </c>
      <c r="P37" s="50">
        <f t="shared" si="4"/>
        <v>2186379.65</v>
      </c>
      <c r="Q37" s="50">
        <f>Q18+Q36</f>
        <v>6766084.4000000004</v>
      </c>
      <c r="R37" s="50">
        <f>R18+R36</f>
        <v>408219.41000000003</v>
      </c>
      <c r="S37" s="50">
        <f>S18+S36</f>
        <v>4717997.419999999</v>
      </c>
      <c r="T37" s="50">
        <f>T18+T36</f>
        <v>580461.30000000005</v>
      </c>
      <c r="U37" s="7"/>
    </row>
    <row r="38" spans="1:21" ht="19.149999999999999" customHeight="1" thickTop="1" x14ac:dyDescent="0.3">
      <c r="A38" s="5">
        <v>33</v>
      </c>
      <c r="B38" s="24" t="s">
        <v>56</v>
      </c>
      <c r="C38" s="51">
        <f>SUM(D38:T38)</f>
        <v>291657223.82000005</v>
      </c>
      <c r="D38" s="51">
        <f>D12-D37</f>
        <v>7710266.1300000027</v>
      </c>
      <c r="E38" s="51">
        <f>E12-E37</f>
        <v>8864272.2600000016</v>
      </c>
      <c r="F38" s="51">
        <f>F12-F37</f>
        <v>15602863.980000006</v>
      </c>
      <c r="G38" s="51">
        <f t="shared" ref="G38:P38" si="5">G12-G37</f>
        <v>9573864.5300000068</v>
      </c>
      <c r="H38" s="51">
        <f t="shared" si="5"/>
        <v>11430828.180000009</v>
      </c>
      <c r="I38" s="51">
        <f>I12-I37</f>
        <v>7578542.3000000045</v>
      </c>
      <c r="J38" s="51">
        <f t="shared" si="5"/>
        <v>2817090.3800000008</v>
      </c>
      <c r="K38" s="51">
        <f>K12-K37</f>
        <v>1989433.8600000003</v>
      </c>
      <c r="L38" s="51">
        <f t="shared" si="5"/>
        <v>11661688.150000006</v>
      </c>
      <c r="M38" s="51">
        <f t="shared" si="5"/>
        <v>8015475.2400000039</v>
      </c>
      <c r="N38" s="51">
        <f t="shared" si="5"/>
        <v>127256815.46000004</v>
      </c>
      <c r="O38" s="51">
        <f>O12-O37</f>
        <v>30905944.379999992</v>
      </c>
      <c r="P38" s="51">
        <f t="shared" si="5"/>
        <v>6938000.4500000011</v>
      </c>
      <c r="Q38" s="51">
        <f>Q12-Q37</f>
        <v>24263604.909999989</v>
      </c>
      <c r="R38" s="51">
        <f>R12-R37</f>
        <v>656503.07999999973</v>
      </c>
      <c r="S38" s="51">
        <f>S12-S37</f>
        <v>14044769.860000007</v>
      </c>
      <c r="T38" s="51">
        <f>T12-T37</f>
        <v>2347260.67</v>
      </c>
      <c r="U38" s="7"/>
    </row>
    <row r="39" spans="1:21" ht="18" customHeight="1" x14ac:dyDescent="0.3">
      <c r="A39" s="5">
        <v>34</v>
      </c>
      <c r="B39" s="16" t="s">
        <v>57</v>
      </c>
      <c r="C39" s="44"/>
      <c r="D39" s="44"/>
      <c r="E39" s="44"/>
      <c r="F39" s="44"/>
      <c r="G39" s="44"/>
      <c r="H39" s="44"/>
      <c r="I39" s="44"/>
      <c r="J39" s="44"/>
      <c r="K39" s="44"/>
      <c r="L39" s="17"/>
      <c r="M39" s="17"/>
      <c r="N39" s="17"/>
      <c r="O39" s="17"/>
      <c r="P39" s="17"/>
      <c r="Q39" s="17"/>
      <c r="R39" s="17"/>
      <c r="S39" s="17"/>
      <c r="T39" s="17"/>
      <c r="U39" s="7"/>
    </row>
    <row r="40" spans="1:21" ht="18" customHeight="1" x14ac:dyDescent="0.25">
      <c r="A40" s="5">
        <v>35</v>
      </c>
      <c r="B40" s="19" t="s">
        <v>58</v>
      </c>
      <c r="C40" s="52">
        <f>SUM(D40:T40)</f>
        <v>85602628</v>
      </c>
      <c r="D40" s="52">
        <v>2884764</v>
      </c>
      <c r="E40" s="52">
        <v>196019</v>
      </c>
      <c r="F40" s="52">
        <v>15404813</v>
      </c>
      <c r="G40" s="52">
        <v>3214371</v>
      </c>
      <c r="H40" s="52">
        <v>2742955</v>
      </c>
      <c r="I40" s="52">
        <v>92275</v>
      </c>
      <c r="J40" s="52">
        <v>1524260</v>
      </c>
      <c r="K40" s="52">
        <v>1357160</v>
      </c>
      <c r="L40" s="52">
        <v>3455339</v>
      </c>
      <c r="M40" s="52">
        <v>3578981</v>
      </c>
      <c r="N40" s="52">
        <v>18637003</v>
      </c>
      <c r="O40" s="52">
        <v>13553087</v>
      </c>
      <c r="P40" s="52">
        <v>1658247</v>
      </c>
      <c r="Q40" s="52">
        <v>6656375</v>
      </c>
      <c r="R40" s="52">
        <v>123721</v>
      </c>
      <c r="S40" s="52">
        <v>8627775</v>
      </c>
      <c r="T40" s="52">
        <v>1895483</v>
      </c>
      <c r="U40" s="7"/>
    </row>
    <row r="41" spans="1:21" ht="16" customHeight="1" x14ac:dyDescent="0.25">
      <c r="A41" s="5">
        <v>36</v>
      </c>
      <c r="B41" s="19" t="s">
        <v>59</v>
      </c>
      <c r="C41" s="52">
        <f>SUM(D41:T41)</f>
        <v>2345266</v>
      </c>
      <c r="D41" s="52">
        <v>71422</v>
      </c>
      <c r="E41" s="52">
        <v>125000</v>
      </c>
      <c r="F41" s="52">
        <v>393916</v>
      </c>
      <c r="G41" s="52">
        <v>0</v>
      </c>
      <c r="H41" s="52">
        <v>0</v>
      </c>
      <c r="I41" s="52">
        <v>125000</v>
      </c>
      <c r="J41" s="52">
        <v>74880</v>
      </c>
      <c r="K41" s="52">
        <v>27500</v>
      </c>
      <c r="L41" s="52">
        <v>125000</v>
      </c>
      <c r="M41" s="52">
        <v>15000</v>
      </c>
      <c r="N41" s="52">
        <v>878771</v>
      </c>
      <c r="O41" s="52">
        <v>139745</v>
      </c>
      <c r="P41" s="52">
        <v>14730</v>
      </c>
      <c r="Q41" s="52">
        <v>204928</v>
      </c>
      <c r="R41" s="52">
        <v>14374</v>
      </c>
      <c r="S41" s="52">
        <v>125000</v>
      </c>
      <c r="T41" s="52">
        <v>10000</v>
      </c>
      <c r="U41" s="7"/>
    </row>
    <row r="42" spans="1:21" ht="16" customHeight="1" x14ac:dyDescent="0.25">
      <c r="A42" s="5">
        <v>37</v>
      </c>
      <c r="B42" s="19" t="s">
        <v>60</v>
      </c>
      <c r="C42" s="52">
        <f>SUM(D42:T42)</f>
        <v>-20372854</v>
      </c>
      <c r="D42" s="52">
        <v>-119564</v>
      </c>
      <c r="E42" s="52">
        <v>-3183</v>
      </c>
      <c r="F42" s="52">
        <v>-2914623</v>
      </c>
      <c r="G42" s="52">
        <v>-347142</v>
      </c>
      <c r="H42" s="52">
        <v>-3256</v>
      </c>
      <c r="I42" s="52">
        <v>-121817</v>
      </c>
      <c r="J42" s="52">
        <v>-136280</v>
      </c>
      <c r="K42" s="52">
        <v>-935</v>
      </c>
      <c r="L42" s="52">
        <v>-1377397</v>
      </c>
      <c r="M42" s="52">
        <v>-147</v>
      </c>
      <c r="N42" s="52">
        <v>-14434774</v>
      </c>
      <c r="O42" s="52">
        <v>-39130</v>
      </c>
      <c r="P42" s="52">
        <v>-1601</v>
      </c>
      <c r="Q42" s="52">
        <v>-155390</v>
      </c>
      <c r="R42" s="52">
        <v>-31100</v>
      </c>
      <c r="S42" s="52">
        <v>-604025</v>
      </c>
      <c r="T42" s="52">
        <v>-82490</v>
      </c>
      <c r="U42" s="7"/>
    </row>
    <row r="43" spans="1:21" ht="18" customHeight="1" x14ac:dyDescent="0.25">
      <c r="A43" s="5">
        <v>38</v>
      </c>
      <c r="B43" s="25" t="s">
        <v>61</v>
      </c>
      <c r="C43" s="53">
        <f>SUM(D43:T43)</f>
        <v>67575040</v>
      </c>
      <c r="D43" s="53">
        <f>SUM(D40:D42)</f>
        <v>2836622</v>
      </c>
      <c r="E43" s="53">
        <f t="shared" ref="E43:T43" si="6">SUM(E40:E42)</f>
        <v>317836</v>
      </c>
      <c r="F43" s="53">
        <f t="shared" si="6"/>
        <v>12884106</v>
      </c>
      <c r="G43" s="53">
        <f t="shared" si="6"/>
        <v>2867229</v>
      </c>
      <c r="H43" s="53">
        <f t="shared" si="6"/>
        <v>2739699</v>
      </c>
      <c r="I43" s="53">
        <f t="shared" si="6"/>
        <v>95458</v>
      </c>
      <c r="J43" s="53">
        <f t="shared" si="6"/>
        <v>1462860</v>
      </c>
      <c r="K43" s="53">
        <f t="shared" si="6"/>
        <v>1383725</v>
      </c>
      <c r="L43" s="53">
        <f t="shared" si="6"/>
        <v>2202942</v>
      </c>
      <c r="M43" s="53">
        <f t="shared" si="6"/>
        <v>3593834</v>
      </c>
      <c r="N43" s="53">
        <f t="shared" si="6"/>
        <v>5081000</v>
      </c>
      <c r="O43" s="53">
        <f t="shared" si="6"/>
        <v>13653702</v>
      </c>
      <c r="P43" s="53">
        <f t="shared" si="6"/>
        <v>1671376</v>
      </c>
      <c r="Q43" s="53">
        <f t="shared" si="6"/>
        <v>6705913</v>
      </c>
      <c r="R43" s="53">
        <f t="shared" si="6"/>
        <v>106995</v>
      </c>
      <c r="S43" s="53">
        <f t="shared" si="6"/>
        <v>8148750</v>
      </c>
      <c r="T43" s="53">
        <f t="shared" si="6"/>
        <v>1822993</v>
      </c>
      <c r="U43" s="7"/>
    </row>
    <row r="44" spans="1:21" ht="18.75" customHeight="1" x14ac:dyDescent="0.3">
      <c r="A44" s="5">
        <v>39</v>
      </c>
      <c r="B44" s="2" t="s">
        <v>62</v>
      </c>
      <c r="D44" s="18"/>
      <c r="E44" s="18"/>
      <c r="F44" s="18"/>
      <c r="G44" s="18"/>
      <c r="H44" s="18"/>
      <c r="I44" s="18"/>
      <c r="J44" s="18"/>
      <c r="K44" s="18"/>
      <c r="L44" s="46"/>
      <c r="M44" s="46"/>
      <c r="N44" s="46"/>
      <c r="O44" s="46"/>
      <c r="P44" s="46"/>
      <c r="Q44" s="46"/>
      <c r="R44" s="46"/>
      <c r="S44" s="46"/>
      <c r="T44" s="46"/>
      <c r="U44" s="7"/>
    </row>
    <row r="45" spans="1:21" ht="18" customHeight="1" x14ac:dyDescent="0.25">
      <c r="A45" s="5">
        <v>40</v>
      </c>
      <c r="B45" s="19" t="s">
        <v>58</v>
      </c>
      <c r="C45" s="52">
        <f>SUM(D45:T45)</f>
        <v>65259316</v>
      </c>
      <c r="D45" s="52">
        <f>D40+D42</f>
        <v>2765200</v>
      </c>
      <c r="E45" s="52">
        <f t="shared" ref="E45:T45" si="7">E40+E42</f>
        <v>192836</v>
      </c>
      <c r="F45" s="52">
        <f t="shared" si="7"/>
        <v>12490190</v>
      </c>
      <c r="G45" s="52">
        <f t="shared" si="7"/>
        <v>2867229</v>
      </c>
      <c r="H45" s="52">
        <f t="shared" si="7"/>
        <v>2739699</v>
      </c>
      <c r="I45" s="52">
        <v>0</v>
      </c>
      <c r="J45" s="52">
        <f t="shared" si="7"/>
        <v>1387980</v>
      </c>
      <c r="K45" s="52">
        <f t="shared" si="7"/>
        <v>1356225</v>
      </c>
      <c r="L45" s="52">
        <f t="shared" si="7"/>
        <v>2077942</v>
      </c>
      <c r="M45" s="52">
        <f t="shared" si="7"/>
        <v>3578834</v>
      </c>
      <c r="N45" s="52">
        <f t="shared" si="7"/>
        <v>4202229</v>
      </c>
      <c r="O45" s="52">
        <f t="shared" si="7"/>
        <v>13513957</v>
      </c>
      <c r="P45" s="52">
        <f t="shared" si="7"/>
        <v>1656646</v>
      </c>
      <c r="Q45" s="52">
        <f t="shared" si="7"/>
        <v>6500985</v>
      </c>
      <c r="R45" s="52">
        <f t="shared" si="7"/>
        <v>92621</v>
      </c>
      <c r="S45" s="52">
        <f t="shared" si="7"/>
        <v>8023750</v>
      </c>
      <c r="T45" s="52">
        <f t="shared" si="7"/>
        <v>1812993</v>
      </c>
      <c r="U45" s="7"/>
    </row>
    <row r="46" spans="1:21" ht="16.899999999999999" customHeight="1" x14ac:dyDescent="0.25">
      <c r="A46" s="5">
        <v>41</v>
      </c>
      <c r="B46" s="19" t="s">
        <v>63</v>
      </c>
      <c r="C46" s="52">
        <f>SUM(D46:T46)</f>
        <v>2315724</v>
      </c>
      <c r="D46" s="10">
        <f>D41</f>
        <v>71422</v>
      </c>
      <c r="E46" s="10">
        <f t="shared" ref="E46:T46" si="8">E41</f>
        <v>125000</v>
      </c>
      <c r="F46" s="10">
        <f t="shared" si="8"/>
        <v>393916</v>
      </c>
      <c r="G46" s="10">
        <f t="shared" si="8"/>
        <v>0</v>
      </c>
      <c r="H46" s="10">
        <f t="shared" si="8"/>
        <v>0</v>
      </c>
      <c r="I46" s="10">
        <f>+I43</f>
        <v>95458</v>
      </c>
      <c r="J46" s="10">
        <f t="shared" si="8"/>
        <v>74880</v>
      </c>
      <c r="K46" s="10">
        <f t="shared" si="8"/>
        <v>27500</v>
      </c>
      <c r="L46" s="10">
        <f t="shared" si="8"/>
        <v>125000</v>
      </c>
      <c r="M46" s="10">
        <f t="shared" si="8"/>
        <v>15000</v>
      </c>
      <c r="N46" s="10">
        <f t="shared" si="8"/>
        <v>878771</v>
      </c>
      <c r="O46" s="10">
        <f t="shared" si="8"/>
        <v>139745</v>
      </c>
      <c r="P46" s="10">
        <f t="shared" si="8"/>
        <v>14730</v>
      </c>
      <c r="Q46" s="10">
        <f t="shared" si="8"/>
        <v>204928</v>
      </c>
      <c r="R46" s="10">
        <f t="shared" si="8"/>
        <v>14374</v>
      </c>
      <c r="S46" s="10">
        <f t="shared" si="8"/>
        <v>125000</v>
      </c>
      <c r="T46" s="10">
        <f t="shared" si="8"/>
        <v>10000</v>
      </c>
      <c r="U46" s="7"/>
    </row>
    <row r="47" spans="1:21" ht="16.899999999999999" customHeight="1" x14ac:dyDescent="0.3">
      <c r="A47" s="5">
        <v>42</v>
      </c>
      <c r="B47" s="26" t="s">
        <v>64</v>
      </c>
      <c r="C47" s="54">
        <f>SUM(D47:T47)</f>
        <v>0</v>
      </c>
      <c r="D47" s="55">
        <f>D43-D48</f>
        <v>0</v>
      </c>
      <c r="E47" s="55">
        <f>E43-E48</f>
        <v>0</v>
      </c>
      <c r="F47" s="55">
        <f>F43-F48</f>
        <v>0</v>
      </c>
      <c r="G47" s="55">
        <f>G43-G48</f>
        <v>0</v>
      </c>
      <c r="H47" s="55">
        <f>H43-H48</f>
        <v>0</v>
      </c>
      <c r="I47" s="55">
        <f t="shared" ref="I47:T47" si="9">I43-I48</f>
        <v>0</v>
      </c>
      <c r="J47" s="55">
        <f t="shared" si="9"/>
        <v>0</v>
      </c>
      <c r="K47" s="55">
        <f t="shared" si="9"/>
        <v>0</v>
      </c>
      <c r="L47" s="55">
        <f t="shared" si="9"/>
        <v>0</v>
      </c>
      <c r="M47" s="55">
        <f t="shared" si="9"/>
        <v>0</v>
      </c>
      <c r="N47" s="55">
        <f t="shared" si="9"/>
        <v>0</v>
      </c>
      <c r="O47" s="55">
        <f t="shared" si="9"/>
        <v>0</v>
      </c>
      <c r="P47" s="55">
        <f t="shared" si="9"/>
        <v>0</v>
      </c>
      <c r="Q47" s="55">
        <f t="shared" si="9"/>
        <v>0</v>
      </c>
      <c r="R47" s="55">
        <f t="shared" si="9"/>
        <v>0</v>
      </c>
      <c r="S47" s="55">
        <f t="shared" si="9"/>
        <v>0</v>
      </c>
      <c r="T47" s="55">
        <f t="shared" si="9"/>
        <v>0</v>
      </c>
      <c r="U47" s="7"/>
    </row>
    <row r="48" spans="1:21" ht="20.149999999999999" customHeight="1" thickBot="1" x14ac:dyDescent="0.35">
      <c r="A48" s="5">
        <v>43</v>
      </c>
      <c r="B48" s="27" t="s">
        <v>65</v>
      </c>
      <c r="C48" s="56">
        <f>SUM(D48:T48)</f>
        <v>67575040</v>
      </c>
      <c r="D48" s="56">
        <f>SUM(D45:D46)</f>
        <v>2836622</v>
      </c>
      <c r="E48" s="56">
        <f>SUM(E45:E46)</f>
        <v>317836</v>
      </c>
      <c r="F48" s="56">
        <f>SUM(F45:F46)</f>
        <v>12884106</v>
      </c>
      <c r="G48" s="56">
        <f t="shared" ref="G48:Q48" si="10">SUM(G45:G46)</f>
        <v>2867229</v>
      </c>
      <c r="H48" s="56">
        <f t="shared" si="10"/>
        <v>2739699</v>
      </c>
      <c r="I48" s="56">
        <f>SUM(I45:I46)</f>
        <v>95458</v>
      </c>
      <c r="J48" s="56">
        <f t="shared" si="10"/>
        <v>1462860</v>
      </c>
      <c r="K48" s="56">
        <f>SUM(K45:K46)</f>
        <v>1383725</v>
      </c>
      <c r="L48" s="56">
        <f t="shared" si="10"/>
        <v>2202942</v>
      </c>
      <c r="M48" s="56">
        <f t="shared" si="10"/>
        <v>3593834</v>
      </c>
      <c r="N48" s="56">
        <f t="shared" si="10"/>
        <v>5081000</v>
      </c>
      <c r="O48" s="56">
        <f t="shared" si="10"/>
        <v>13653702</v>
      </c>
      <c r="P48" s="56">
        <f>SUM(P45:P46)</f>
        <v>1671376</v>
      </c>
      <c r="Q48" s="56">
        <f t="shared" si="10"/>
        <v>6705913</v>
      </c>
      <c r="R48" s="56">
        <f>SUM(R45:R46)</f>
        <v>106995</v>
      </c>
      <c r="S48" s="56">
        <f>SUM(S45:S46)</f>
        <v>8148750</v>
      </c>
      <c r="T48" s="56">
        <f>SUM(T45:T46)</f>
        <v>1822993</v>
      </c>
      <c r="U48" s="7"/>
    </row>
    <row r="49" spans="1:21" ht="18.649999999999999" customHeight="1" thickTop="1" x14ac:dyDescent="0.3">
      <c r="A49" s="5">
        <v>44</v>
      </c>
      <c r="B49" s="28" t="s">
        <v>66</v>
      </c>
      <c r="C49" s="29">
        <f t="shared" ref="C49" si="11">SUM(D49:T49)</f>
        <v>0</v>
      </c>
      <c r="D49" s="29">
        <v>0</v>
      </c>
      <c r="E49" s="29">
        <v>0</v>
      </c>
      <c r="F49" s="29">
        <v>0</v>
      </c>
      <c r="G49" s="29">
        <v>0</v>
      </c>
      <c r="H49" s="29">
        <v>0</v>
      </c>
      <c r="I49" s="29">
        <v>0</v>
      </c>
      <c r="J49" s="29">
        <v>0</v>
      </c>
      <c r="K49" s="29">
        <v>0</v>
      </c>
      <c r="L49" s="29">
        <v>0</v>
      </c>
      <c r="M49" s="29">
        <v>0</v>
      </c>
      <c r="N49" s="29">
        <v>0</v>
      </c>
      <c r="O49" s="29">
        <v>0</v>
      </c>
      <c r="P49" s="29">
        <v>0</v>
      </c>
      <c r="Q49" s="29">
        <v>0</v>
      </c>
      <c r="R49" s="29">
        <v>0</v>
      </c>
      <c r="S49" s="29">
        <v>0</v>
      </c>
      <c r="T49" s="29">
        <v>0</v>
      </c>
      <c r="U49" s="7"/>
    </row>
    <row r="50" spans="1:21" ht="19.149999999999999" customHeight="1" x14ac:dyDescent="0.3">
      <c r="A50" s="5">
        <v>45</v>
      </c>
      <c r="B50" s="30" t="s">
        <v>67</v>
      </c>
      <c r="C50" s="57">
        <f>SUM(D50:T50)</f>
        <v>224082183.82000002</v>
      </c>
      <c r="D50" s="57">
        <f>D38-D48-D49</f>
        <v>4873644.1300000027</v>
      </c>
      <c r="E50" s="57">
        <f>E38-E48-E49</f>
        <v>8546436.2600000016</v>
      </c>
      <c r="F50" s="57">
        <f t="shared" ref="F50:J50" si="12">F38-F48-F49</f>
        <v>2718757.980000006</v>
      </c>
      <c r="G50" s="57">
        <f t="shared" si="12"/>
        <v>6706635.5300000068</v>
      </c>
      <c r="H50" s="57">
        <f>ROUND(H38-H48-H49,2)</f>
        <v>8691129.1799999997</v>
      </c>
      <c r="I50" s="57">
        <f t="shared" si="12"/>
        <v>7483084.3000000045</v>
      </c>
      <c r="J50" s="57">
        <f t="shared" si="12"/>
        <v>1354230.3800000008</v>
      </c>
      <c r="K50" s="57">
        <f>ROUND(K38-K48-K49,2)</f>
        <v>605708.86</v>
      </c>
      <c r="L50" s="57">
        <f t="shared" ref="L50:Q50" si="13">L38-L48-L49</f>
        <v>9458746.150000006</v>
      </c>
      <c r="M50" s="57">
        <f t="shared" si="13"/>
        <v>4421641.2400000039</v>
      </c>
      <c r="N50" s="57">
        <f>ROUND(N38-N48-N49,2)</f>
        <v>122175815.45999999</v>
      </c>
      <c r="O50" s="57">
        <f t="shared" si="13"/>
        <v>17252242.379999992</v>
      </c>
      <c r="P50" s="57">
        <f t="shared" si="13"/>
        <v>5266624.4500000011</v>
      </c>
      <c r="Q50" s="57">
        <f t="shared" si="13"/>
        <v>17557691.909999989</v>
      </c>
      <c r="R50" s="57">
        <f>R38-R48-R49</f>
        <v>549508.07999999973</v>
      </c>
      <c r="S50" s="57">
        <f>ROUND(S38-S48-S49,2)</f>
        <v>5896019.8600000003</v>
      </c>
      <c r="T50" s="57">
        <f>ROUND(T38-T48-T49,2)</f>
        <v>524267.67</v>
      </c>
      <c r="U50" s="7"/>
    </row>
    <row r="51" spans="1:21" ht="15.65" customHeight="1" x14ac:dyDescent="0.3">
      <c r="A51" s="5">
        <v>46</v>
      </c>
      <c r="B51" s="16" t="s">
        <v>68</v>
      </c>
      <c r="C51" s="44"/>
      <c r="D51" s="44"/>
      <c r="E51" s="44"/>
      <c r="F51" s="44"/>
      <c r="G51" s="44"/>
      <c r="H51" s="44"/>
      <c r="I51" s="44"/>
      <c r="J51" s="44"/>
      <c r="K51" s="44"/>
      <c r="L51" s="17"/>
      <c r="M51" s="17"/>
      <c r="N51" s="17"/>
      <c r="O51" s="17"/>
      <c r="P51" s="17"/>
      <c r="Q51" s="17"/>
      <c r="R51" s="17"/>
      <c r="S51" s="17"/>
      <c r="T51" s="17"/>
      <c r="U51" s="7"/>
    </row>
    <row r="52" spans="1:21" ht="16" customHeight="1" x14ac:dyDescent="0.25">
      <c r="A52" s="5">
        <v>47</v>
      </c>
      <c r="B52" s="19" t="s">
        <v>69</v>
      </c>
      <c r="C52" s="38">
        <f t="shared" ref="C52:C61" si="14">SUM(D52:T52)</f>
        <v>36515970.209999993</v>
      </c>
      <c r="D52" s="38">
        <v>940399.18</v>
      </c>
      <c r="E52" s="38">
        <v>1275086.6499999999</v>
      </c>
      <c r="F52" s="38">
        <v>0</v>
      </c>
      <c r="G52" s="38">
        <v>682552.97</v>
      </c>
      <c r="H52" s="38">
        <v>923914.15</v>
      </c>
      <c r="I52" s="38">
        <v>1558370.01</v>
      </c>
      <c r="J52" s="38">
        <v>151285.60999999999</v>
      </c>
      <c r="K52" s="38">
        <v>88611.209999999992</v>
      </c>
      <c r="L52" s="38">
        <v>1707646.94</v>
      </c>
      <c r="M52" s="38">
        <v>876058.61</v>
      </c>
      <c r="N52" s="38">
        <v>21395723.859999999</v>
      </c>
      <c r="O52" s="38">
        <v>1281544.1500000001</v>
      </c>
      <c r="P52" s="38">
        <v>1058555.03</v>
      </c>
      <c r="Q52" s="38">
        <v>3591451.88</v>
      </c>
      <c r="R52" s="38">
        <v>95182.749999999985</v>
      </c>
      <c r="S52" s="38">
        <v>857507.73</v>
      </c>
      <c r="T52" s="38">
        <v>32079.48</v>
      </c>
      <c r="U52" s="7"/>
    </row>
    <row r="53" spans="1:21" ht="16" customHeight="1" x14ac:dyDescent="0.25">
      <c r="A53" s="5">
        <v>48</v>
      </c>
      <c r="B53" s="19" t="s">
        <v>70</v>
      </c>
      <c r="C53" s="38">
        <f t="shared" si="14"/>
        <v>35136799.38000001</v>
      </c>
      <c r="D53" s="38">
        <v>768178.31</v>
      </c>
      <c r="E53" s="38">
        <v>1354096.3699999999</v>
      </c>
      <c r="F53" s="38">
        <v>0</v>
      </c>
      <c r="G53" s="38">
        <v>1061882.8700000001</v>
      </c>
      <c r="H53" s="38">
        <v>1365911.22</v>
      </c>
      <c r="I53" s="38">
        <v>1082664.46</v>
      </c>
      <c r="J53" s="38">
        <v>218127.06</v>
      </c>
      <c r="K53" s="38">
        <v>78501.25</v>
      </c>
      <c r="L53" s="38">
        <v>1414572.24</v>
      </c>
      <c r="M53" s="38">
        <v>613161.76</v>
      </c>
      <c r="N53" s="38">
        <v>19069677.75</v>
      </c>
      <c r="O53" s="38">
        <v>3126903.62</v>
      </c>
      <c r="P53" s="38">
        <v>883633.6</v>
      </c>
      <c r="Q53" s="38">
        <v>2951369.47</v>
      </c>
      <c r="R53" s="38">
        <v>88268.950000000012</v>
      </c>
      <c r="S53" s="38">
        <v>989659.80999999994</v>
      </c>
      <c r="T53" s="38">
        <v>70190.64</v>
      </c>
      <c r="U53" s="7"/>
    </row>
    <row r="54" spans="1:21" ht="16" customHeight="1" x14ac:dyDescent="0.25">
      <c r="A54" s="5">
        <v>49</v>
      </c>
      <c r="B54" s="19" t="s">
        <v>71</v>
      </c>
      <c r="C54" s="38">
        <f t="shared" si="14"/>
        <v>4039212.85</v>
      </c>
      <c r="D54" s="38">
        <v>181416.30000000002</v>
      </c>
      <c r="E54" s="38">
        <v>49396.3</v>
      </c>
      <c r="F54" s="38">
        <v>0</v>
      </c>
      <c r="G54" s="38">
        <v>213947.97</v>
      </c>
      <c r="H54" s="38">
        <v>275809.32</v>
      </c>
      <c r="I54" s="38">
        <v>76.16</v>
      </c>
      <c r="J54" s="38">
        <v>25450.21</v>
      </c>
      <c r="K54" s="38">
        <v>11608.67</v>
      </c>
      <c r="L54" s="38">
        <v>37319.22</v>
      </c>
      <c r="M54" s="38">
        <v>89843.76</v>
      </c>
      <c r="N54" s="38">
        <v>185400.34</v>
      </c>
      <c r="O54" s="38">
        <v>2034636.86</v>
      </c>
      <c r="P54" s="38">
        <v>163707.07</v>
      </c>
      <c r="Q54" s="38">
        <v>536152.02</v>
      </c>
      <c r="R54" s="38">
        <v>15103.92</v>
      </c>
      <c r="S54" s="38">
        <v>157575.01</v>
      </c>
      <c r="T54" s="38">
        <v>61769.72</v>
      </c>
      <c r="U54" s="7"/>
    </row>
    <row r="55" spans="1:21" ht="16" customHeight="1" x14ac:dyDescent="0.25">
      <c r="A55" s="5">
        <v>50</v>
      </c>
      <c r="B55" s="19" t="s">
        <v>72</v>
      </c>
      <c r="C55" s="38">
        <f t="shared" si="14"/>
        <v>99361480.24000001</v>
      </c>
      <c r="D55" s="38">
        <v>1661814.6</v>
      </c>
      <c r="E55" s="38">
        <v>4026444.05</v>
      </c>
      <c r="F55" s="38">
        <v>2718757.98</v>
      </c>
      <c r="G55" s="38">
        <v>3172597.5300000003</v>
      </c>
      <c r="H55" s="38">
        <v>4192305.75</v>
      </c>
      <c r="I55" s="38">
        <v>3256196.86</v>
      </c>
      <c r="J55" s="38">
        <v>640873.28</v>
      </c>
      <c r="K55" s="38">
        <v>295478.64</v>
      </c>
      <c r="L55" s="38">
        <v>4391927.66</v>
      </c>
      <c r="M55" s="38">
        <v>1695610.95</v>
      </c>
      <c r="N55" s="38">
        <v>54518597.220000006</v>
      </c>
      <c r="O55" s="38">
        <v>6724006.8700000001</v>
      </c>
      <c r="P55" s="38">
        <v>2190283.4700000002</v>
      </c>
      <c r="Q55" s="38">
        <v>6937708.9100000001</v>
      </c>
      <c r="R55" s="38">
        <v>211308.65000000002</v>
      </c>
      <c r="S55" s="38">
        <v>2486287.9700000002</v>
      </c>
      <c r="T55" s="38">
        <v>241279.84999999998</v>
      </c>
      <c r="U55" s="7"/>
    </row>
    <row r="56" spans="1:21" ht="16" customHeight="1" x14ac:dyDescent="0.25">
      <c r="A56" s="5">
        <v>51</v>
      </c>
      <c r="B56" s="19" t="s">
        <v>73</v>
      </c>
      <c r="C56" s="38">
        <f t="shared" si="14"/>
        <v>14355866.129999999</v>
      </c>
      <c r="D56" s="38">
        <v>456522.65</v>
      </c>
      <c r="E56" s="38">
        <v>424998.13</v>
      </c>
      <c r="F56" s="38">
        <v>0</v>
      </c>
      <c r="G56" s="38">
        <v>626185.94999999995</v>
      </c>
      <c r="H56" s="38">
        <v>547063.61</v>
      </c>
      <c r="I56" s="38">
        <v>316710.53000000003</v>
      </c>
      <c r="J56" s="38">
        <v>123299.64</v>
      </c>
      <c r="K56" s="38">
        <v>55937.02</v>
      </c>
      <c r="L56" s="38">
        <v>449241.23</v>
      </c>
      <c r="M56" s="38">
        <v>363874.32</v>
      </c>
      <c r="N56" s="38">
        <v>7823681.2800000003</v>
      </c>
      <c r="O56" s="38">
        <v>1152988.5899999999</v>
      </c>
      <c r="P56" s="38">
        <v>352432.17</v>
      </c>
      <c r="Q56" s="38">
        <v>1190686.97</v>
      </c>
      <c r="R56" s="38">
        <v>54588.26</v>
      </c>
      <c r="S56" s="38">
        <v>375519.91</v>
      </c>
      <c r="T56" s="38">
        <v>42135.87</v>
      </c>
      <c r="U56" s="7"/>
    </row>
    <row r="57" spans="1:21" ht="16" customHeight="1" x14ac:dyDescent="0.25">
      <c r="A57" s="5">
        <v>52</v>
      </c>
      <c r="B57" s="19" t="s">
        <v>74</v>
      </c>
      <c r="C57" s="38">
        <f t="shared" si="14"/>
        <v>4059680.15</v>
      </c>
      <c r="D57" s="38">
        <v>137526.12</v>
      </c>
      <c r="E57" s="38">
        <v>145026.51999999999</v>
      </c>
      <c r="F57" s="38">
        <v>0</v>
      </c>
      <c r="G57" s="38">
        <v>98030.63</v>
      </c>
      <c r="H57" s="38">
        <v>191160.4</v>
      </c>
      <c r="I57" s="38">
        <v>141199.07</v>
      </c>
      <c r="J57" s="38">
        <v>18768.36</v>
      </c>
      <c r="K57" s="38">
        <v>12084.18</v>
      </c>
      <c r="L57" s="38">
        <v>200044.37</v>
      </c>
      <c r="M57" s="38">
        <v>109663.83</v>
      </c>
      <c r="N57" s="38">
        <v>1939030.51</v>
      </c>
      <c r="O57" s="38">
        <v>505444.47</v>
      </c>
      <c r="P57" s="38">
        <v>74380.209999999992</v>
      </c>
      <c r="Q57" s="38">
        <v>299147.12</v>
      </c>
      <c r="R57" s="38">
        <v>16073.65</v>
      </c>
      <c r="S57" s="38">
        <v>163798.16999999998</v>
      </c>
      <c r="T57" s="38">
        <v>8302.5400000000009</v>
      </c>
      <c r="U57" s="7"/>
    </row>
    <row r="58" spans="1:21" ht="16.5" customHeight="1" x14ac:dyDescent="0.25">
      <c r="A58" s="5">
        <v>53</v>
      </c>
      <c r="B58" s="19" t="s">
        <v>75</v>
      </c>
      <c r="C58" s="38">
        <f t="shared" si="14"/>
        <v>30613174.859999996</v>
      </c>
      <c r="D58" s="38">
        <v>727786.97</v>
      </c>
      <c r="E58" s="38">
        <v>1271388.24</v>
      </c>
      <c r="F58" s="38">
        <v>0</v>
      </c>
      <c r="G58" s="38">
        <v>851437.61</v>
      </c>
      <c r="H58" s="38">
        <v>1194964.73</v>
      </c>
      <c r="I58" s="38">
        <v>1127867.21</v>
      </c>
      <c r="J58" s="38">
        <v>176426.22</v>
      </c>
      <c r="K58" s="38">
        <v>63487.89</v>
      </c>
      <c r="L58" s="38">
        <v>1257994.49</v>
      </c>
      <c r="M58" s="38">
        <v>673428.01</v>
      </c>
      <c r="N58" s="38">
        <v>17243704.5</v>
      </c>
      <c r="O58" s="38">
        <v>2426717.8199999998</v>
      </c>
      <c r="P58" s="38">
        <v>543632.9</v>
      </c>
      <c r="Q58" s="38">
        <v>2051175.54</v>
      </c>
      <c r="R58" s="38">
        <v>68981.899999999994</v>
      </c>
      <c r="S58" s="38">
        <v>865671.25999999989</v>
      </c>
      <c r="T58" s="38">
        <v>68509.570000000007</v>
      </c>
      <c r="U58" s="7"/>
    </row>
    <row r="59" spans="1:21" ht="12.5" x14ac:dyDescent="0.25">
      <c r="A59" s="5">
        <v>54</v>
      </c>
      <c r="B59" s="31" t="s">
        <v>76</v>
      </c>
      <c r="C59" s="38">
        <f t="shared" si="14"/>
        <v>0</v>
      </c>
      <c r="D59" s="38"/>
      <c r="E59" s="38"/>
      <c r="F59" s="38"/>
      <c r="G59" s="38"/>
      <c r="H59" s="38"/>
      <c r="I59" s="38"/>
      <c r="J59" s="38"/>
      <c r="K59" s="38"/>
      <c r="L59" s="38"/>
      <c r="M59" s="38"/>
      <c r="N59" s="38"/>
      <c r="O59" s="38"/>
      <c r="P59" s="38"/>
      <c r="Q59" s="38"/>
      <c r="R59" s="38"/>
      <c r="S59" s="38"/>
      <c r="T59" s="38"/>
      <c r="U59" s="7"/>
    </row>
    <row r="60" spans="1:21" ht="12.5" x14ac:dyDescent="0.25">
      <c r="A60" s="5">
        <v>55</v>
      </c>
      <c r="B60" s="31" t="s">
        <v>77</v>
      </c>
      <c r="C60" s="38">
        <f t="shared" si="14"/>
        <v>0</v>
      </c>
      <c r="D60" s="38"/>
      <c r="E60" s="38"/>
      <c r="F60" s="38"/>
      <c r="G60" s="38"/>
      <c r="H60" s="38"/>
      <c r="I60" s="38"/>
      <c r="J60" s="38"/>
      <c r="K60" s="38"/>
      <c r="L60" s="38"/>
      <c r="M60" s="38"/>
      <c r="N60" s="38"/>
      <c r="O60" s="38"/>
      <c r="P60" s="38"/>
      <c r="Q60" s="38"/>
      <c r="R60" s="38"/>
      <c r="S60" s="38"/>
      <c r="T60" s="38"/>
      <c r="U60" s="7"/>
    </row>
    <row r="61" spans="1:21" ht="12.5" x14ac:dyDescent="0.25">
      <c r="A61" s="5">
        <v>56</v>
      </c>
      <c r="B61" s="31" t="s">
        <v>78</v>
      </c>
      <c r="C61" s="38">
        <f t="shared" si="14"/>
        <v>0</v>
      </c>
      <c r="D61" s="38"/>
      <c r="E61" s="38"/>
      <c r="F61" s="38"/>
      <c r="G61" s="38"/>
      <c r="H61" s="38"/>
      <c r="I61" s="38"/>
      <c r="J61" s="38"/>
      <c r="K61" s="38"/>
      <c r="L61" s="38"/>
      <c r="M61" s="38"/>
      <c r="N61" s="38"/>
      <c r="O61" s="38"/>
      <c r="P61" s="38"/>
      <c r="Q61" s="38"/>
      <c r="R61" s="38"/>
      <c r="S61" s="38"/>
      <c r="T61" s="38"/>
      <c r="U61" s="7"/>
    </row>
    <row r="62" spans="1:21" ht="30.65" customHeight="1" thickBot="1" x14ac:dyDescent="0.35">
      <c r="A62" s="5">
        <v>57</v>
      </c>
      <c r="B62" s="32" t="s">
        <v>79</v>
      </c>
      <c r="C62" s="58">
        <f>SUM(D62:T62)</f>
        <v>224082183.82000002</v>
      </c>
      <c r="D62" s="58">
        <f>SUM(D52:D58)</f>
        <v>4873644.1300000008</v>
      </c>
      <c r="E62" s="58">
        <f>SUM(E52:E58)</f>
        <v>8546436.2599999979</v>
      </c>
      <c r="F62" s="58">
        <f>SUM(F52:F58)</f>
        <v>2718757.98</v>
      </c>
      <c r="G62" s="58">
        <f t="shared" ref="G62:T62" si="15">SUM(G52:G58)</f>
        <v>6706635.5300000003</v>
      </c>
      <c r="H62" s="58">
        <f t="shared" si="15"/>
        <v>8691129.1799999997</v>
      </c>
      <c r="I62" s="58">
        <f t="shared" si="15"/>
        <v>7483084.3000000007</v>
      </c>
      <c r="J62" s="58">
        <f>SUM(J52:J58)</f>
        <v>1354230.3800000001</v>
      </c>
      <c r="K62" s="58">
        <f>SUM(K52:K58)</f>
        <v>605708.8600000001</v>
      </c>
      <c r="L62" s="58">
        <f>SUM(L52:L58)</f>
        <v>9458746.1500000004</v>
      </c>
      <c r="M62" s="58">
        <f>SUM(M52:M58)</f>
        <v>4421641.24</v>
      </c>
      <c r="N62" s="58">
        <f t="shared" si="15"/>
        <v>122175815.46000002</v>
      </c>
      <c r="O62" s="58">
        <f t="shared" si="15"/>
        <v>17252242.379999999</v>
      </c>
      <c r="P62" s="58">
        <f t="shared" si="15"/>
        <v>5266624.45</v>
      </c>
      <c r="Q62" s="58">
        <f t="shared" si="15"/>
        <v>17557691.91</v>
      </c>
      <c r="R62" s="58">
        <f>SUM(R52:R58)</f>
        <v>549508.08000000007</v>
      </c>
      <c r="S62" s="58">
        <f t="shared" si="15"/>
        <v>5896019.8600000003</v>
      </c>
      <c r="T62" s="58">
        <f t="shared" si="15"/>
        <v>524267.66999999993</v>
      </c>
      <c r="U62" s="7"/>
    </row>
    <row r="63" spans="1:21" ht="16" customHeight="1" thickTop="1" x14ac:dyDescent="0.25">
      <c r="A63" s="5">
        <v>58</v>
      </c>
      <c r="B63" s="19" t="s">
        <v>80</v>
      </c>
      <c r="C63" s="59">
        <f>SUM(D63:T63)</f>
        <v>148390201.38000003</v>
      </c>
      <c r="D63" s="59">
        <f>SUM(D55:D58)</f>
        <v>2983650.34</v>
      </c>
      <c r="E63" s="59">
        <f t="shared" ref="E63:O63" si="16">SUM(E55:E58)</f>
        <v>5867856.9399999995</v>
      </c>
      <c r="F63" s="59">
        <f t="shared" si="16"/>
        <v>2718757.98</v>
      </c>
      <c r="G63" s="59">
        <f t="shared" si="16"/>
        <v>4748251.7200000007</v>
      </c>
      <c r="H63" s="59">
        <f t="shared" si="16"/>
        <v>6125494.4900000002</v>
      </c>
      <c r="I63" s="59">
        <f t="shared" si="16"/>
        <v>4841973.67</v>
      </c>
      <c r="J63" s="59">
        <f t="shared" si="16"/>
        <v>959367.5</v>
      </c>
      <c r="K63" s="59">
        <f t="shared" si="16"/>
        <v>426987.73000000004</v>
      </c>
      <c r="L63" s="59">
        <f t="shared" si="16"/>
        <v>6299207.7500000009</v>
      </c>
      <c r="M63" s="59">
        <f t="shared" si="16"/>
        <v>2842577.1100000003</v>
      </c>
      <c r="N63" s="59">
        <f t="shared" si="16"/>
        <v>81525013.510000005</v>
      </c>
      <c r="O63" s="59">
        <f t="shared" si="16"/>
        <v>10809157.75</v>
      </c>
      <c r="P63" s="59">
        <f>SUM(P55:P58)</f>
        <v>3160728.75</v>
      </c>
      <c r="Q63" s="59">
        <f>SUM(Q55:Q58)</f>
        <v>10478718.539999999</v>
      </c>
      <c r="R63" s="59">
        <f>SUM(R55:R58)</f>
        <v>350952.46000000008</v>
      </c>
      <c r="S63" s="59">
        <f>SUM(S55:S58)</f>
        <v>3891277.31</v>
      </c>
      <c r="T63" s="59">
        <f>SUM(T55:T58)</f>
        <v>360227.82999999996</v>
      </c>
      <c r="U63" s="7"/>
    </row>
    <row r="64" spans="1:21" ht="16" customHeight="1" x14ac:dyDescent="0.25">
      <c r="A64" s="5">
        <v>59</v>
      </c>
      <c r="B64" s="19" t="s">
        <v>81</v>
      </c>
      <c r="C64" s="33">
        <f>C63/C62</f>
        <v>0.66221329536487561</v>
      </c>
      <c r="D64" s="33">
        <f>D63/D62</f>
        <v>0.61220110874201217</v>
      </c>
      <c r="E64" s="33">
        <f>E63/E62</f>
        <v>0.6865852340657369</v>
      </c>
      <c r="F64" s="33">
        <f>F63/F62</f>
        <v>1</v>
      </c>
      <c r="G64" s="33">
        <f t="shared" ref="G64:M64" si="17">G63/G62</f>
        <v>0.70799310604552868</v>
      </c>
      <c r="H64" s="33">
        <f t="shared" si="17"/>
        <v>0.70479846325330997</v>
      </c>
      <c r="I64" s="33">
        <f t="shared" si="17"/>
        <v>0.64705587641181583</v>
      </c>
      <c r="J64" s="33">
        <f t="shared" si="17"/>
        <v>0.70842266882242</v>
      </c>
      <c r="K64" s="33">
        <f t="shared" si="17"/>
        <v>0.70493888763654533</v>
      </c>
      <c r="L64" s="33">
        <f t="shared" si="17"/>
        <v>0.66596646639047408</v>
      </c>
      <c r="M64" s="33">
        <f t="shared" si="17"/>
        <v>0.64287827883566606</v>
      </c>
      <c r="N64" s="33">
        <f>N63/N62</f>
        <v>0.66727619703664709</v>
      </c>
      <c r="O64" s="33">
        <f>O63/O62</f>
        <v>0.62653639520684734</v>
      </c>
      <c r="P64" s="33">
        <f t="shared" ref="P64:S64" si="18">P63/P62</f>
        <v>0.6001431808945481</v>
      </c>
      <c r="Q64" s="33">
        <f t="shared" si="18"/>
        <v>0.59681640352920395</v>
      </c>
      <c r="R64" s="33">
        <f t="shared" si="18"/>
        <v>0.63866660522989949</v>
      </c>
      <c r="S64" s="33">
        <f t="shared" si="18"/>
        <v>0.65998375215784977</v>
      </c>
      <c r="T64" s="33">
        <f>T63/T62</f>
        <v>0.68710670257427853</v>
      </c>
      <c r="U64" s="7"/>
    </row>
    <row r="65" spans="1:21" ht="26.5" customHeight="1" x14ac:dyDescent="0.25">
      <c r="A65" s="34">
        <v>60</v>
      </c>
      <c r="B65" s="41" t="s">
        <v>82</v>
      </c>
      <c r="C65" s="41"/>
      <c r="D65" s="41"/>
      <c r="E65" s="41"/>
      <c r="F65" s="41"/>
      <c r="G65" s="41"/>
      <c r="H65" s="41"/>
      <c r="I65" s="41"/>
      <c r="J65" s="41"/>
      <c r="K65" s="41"/>
      <c r="L65" s="41"/>
      <c r="M65" s="35"/>
      <c r="N65" s="35"/>
      <c r="O65" s="35"/>
      <c r="P65" s="35"/>
      <c r="Q65" s="35"/>
      <c r="R65" s="35"/>
      <c r="S65" s="35"/>
      <c r="T65" s="35"/>
      <c r="U65" s="7"/>
    </row>
    <row r="66" spans="1:21" ht="12.5" x14ac:dyDescent="0.25">
      <c r="A66" s="1"/>
      <c r="B66" s="36"/>
      <c r="C66" s="37"/>
      <c r="D66" s="37"/>
      <c r="E66" s="37"/>
      <c r="F66" s="38"/>
      <c r="G66" s="38"/>
      <c r="H66" s="38"/>
      <c r="I66" s="38"/>
      <c r="J66" s="38"/>
      <c r="K66" s="38"/>
      <c r="L66" s="38"/>
      <c r="M66" s="38"/>
      <c r="N66" s="38"/>
      <c r="O66" s="38"/>
      <c r="P66" s="38"/>
      <c r="Q66" s="38"/>
      <c r="R66" s="38"/>
      <c r="S66" s="38"/>
      <c r="T66" s="38"/>
      <c r="U66" s="7"/>
    </row>
  </sheetData>
  <mergeCells count="3">
    <mergeCell ref="A1:T1"/>
    <mergeCell ref="A4:T4"/>
    <mergeCell ref="B65:L65"/>
  </mergeCells>
  <printOptions horizontalCentered="1"/>
  <pageMargins left="0" right="0" top="0.5" bottom="0.25" header="0.3" footer="0.25"/>
  <pageSetup paperSize="5" scale="48"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Rpt Form</vt:lpstr>
      <vt:lpstr>'ROPS Rpt Form'!Print_Area</vt:lpstr>
      <vt:lpstr>'ROPS Rpt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Tam</dc:creator>
  <cp:lastModifiedBy>Tran, Tam</cp:lastModifiedBy>
  <dcterms:created xsi:type="dcterms:W3CDTF">2021-05-20T20:32:32Z</dcterms:created>
  <dcterms:modified xsi:type="dcterms:W3CDTF">2021-05-20T21:02:34Z</dcterms:modified>
</cp:coreProperties>
</file>